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юджет 2022\Материалы к проекту_2022\Муниципальные программы\0311202172п\"/>
    </mc:Choice>
  </mc:AlternateContent>
  <bookViews>
    <workbookView xWindow="0" yWindow="0" windowWidth="24000" windowHeight="9630" activeTab="2"/>
  </bookViews>
  <sheets>
    <sheet name="Лист1 (137)" sheetId="154" r:id="rId1"/>
    <sheet name="Лист1 (138)" sheetId="155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N12" i="154" l="1"/>
  <c r="O12" i="154"/>
  <c r="P12" i="154"/>
  <c r="Q12" i="154"/>
  <c r="M12" i="154"/>
  <c r="G25" i="156" l="1"/>
  <c r="F14" i="156"/>
  <c r="F57" i="155"/>
  <c r="G44" i="156" l="1"/>
  <c r="M16" i="154"/>
  <c r="N16" i="154"/>
  <c r="J10" i="156" l="1"/>
  <c r="I10" i="156"/>
  <c r="H10" i="156"/>
  <c r="G10" i="156"/>
  <c r="E10" i="156" s="1"/>
  <c r="F10" i="156"/>
  <c r="J7" i="156" l="1"/>
  <c r="G7" i="156"/>
  <c r="H7" i="156"/>
  <c r="I7" i="156"/>
  <c r="F7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H14" i="156"/>
  <c r="I14" i="156"/>
  <c r="J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G9" i="156" s="1"/>
  <c r="H24" i="156"/>
  <c r="I24" i="156"/>
  <c r="J24" i="156"/>
  <c r="J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H43" i="156"/>
  <c r="H8" i="156" s="1"/>
  <c r="I43" i="156"/>
  <c r="I8" i="156" s="1"/>
  <c r="J43" i="156"/>
  <c r="J8" i="156" s="1"/>
  <c r="H44" i="156"/>
  <c r="I44" i="156"/>
  <c r="J44" i="156"/>
  <c r="G45" i="156"/>
  <c r="H45" i="156"/>
  <c r="I45" i="156"/>
  <c r="J45" i="156"/>
  <c r="F45" i="156"/>
  <c r="N11" i="154"/>
  <c r="O11" i="154"/>
  <c r="P11" i="154"/>
  <c r="Q11" i="154"/>
  <c r="M11" i="154"/>
  <c r="M29" i="154"/>
  <c r="N29" i="154"/>
  <c r="O29" i="154"/>
  <c r="P29" i="154"/>
  <c r="Q29" i="154"/>
  <c r="N15" i="154"/>
  <c r="O15" i="154"/>
  <c r="P15" i="154"/>
  <c r="Q15" i="154"/>
  <c r="M15" i="154"/>
  <c r="L14" i="154"/>
  <c r="G7" i="155"/>
  <c r="H7" i="155"/>
  <c r="I7" i="155"/>
  <c r="J7" i="155"/>
  <c r="F7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G14" i="155"/>
  <c r="H14" i="155"/>
  <c r="I14" i="155"/>
  <c r="J14" i="155"/>
  <c r="F14" i="155"/>
  <c r="G15" i="155"/>
  <c r="H15" i="155"/>
  <c r="I15" i="155"/>
  <c r="J15" i="155"/>
  <c r="F15" i="155"/>
  <c r="G43" i="155"/>
  <c r="H43" i="155"/>
  <c r="I43" i="155"/>
  <c r="J43" i="155"/>
  <c r="F43" i="155"/>
  <c r="G44" i="155"/>
  <c r="H44" i="155"/>
  <c r="H8" i="155" s="1"/>
  <c r="I44" i="155"/>
  <c r="I8" i="155" s="1"/>
  <c r="J44" i="155"/>
  <c r="J8" i="155" s="1"/>
  <c r="F44" i="155"/>
  <c r="G45" i="155"/>
  <c r="H45" i="155"/>
  <c r="I45" i="155"/>
  <c r="J45" i="155"/>
  <c r="J9" i="155" s="1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6" i="155"/>
  <c r="H9" i="155" l="1"/>
  <c r="G9" i="155"/>
  <c r="H9" i="156"/>
  <c r="G8" i="156"/>
  <c r="G6" i="156" s="1"/>
  <c r="F8" i="156"/>
  <c r="F6" i="156" s="1"/>
  <c r="H6" i="156"/>
  <c r="J9" i="156"/>
  <c r="J6" i="156" s="1"/>
  <c r="I9" i="156"/>
  <c r="I6" i="156" s="1"/>
  <c r="I9" i="155"/>
  <c r="G8" i="155"/>
  <c r="F8" i="155"/>
  <c r="F9" i="155"/>
  <c r="F47" i="155"/>
  <c r="E36" i="156" l="1"/>
  <c r="J16" i="156"/>
  <c r="I16" i="156"/>
  <c r="H16" i="156"/>
  <c r="G16" i="156"/>
  <c r="F16" i="156"/>
  <c r="J26" i="156"/>
  <c r="I26" i="156"/>
  <c r="H26" i="156"/>
  <c r="G26" i="156"/>
  <c r="F26" i="156"/>
  <c r="J51" i="156"/>
  <c r="I51" i="156"/>
  <c r="H51" i="156"/>
  <c r="G51" i="156"/>
  <c r="F51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J57" i="155"/>
  <c r="I57" i="155"/>
  <c r="H57" i="155"/>
  <c r="G57" i="155"/>
  <c r="J52" i="155"/>
  <c r="I52" i="155"/>
  <c r="H52" i="155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Q27" i="154"/>
  <c r="Q26" i="154" s="1"/>
  <c r="P27" i="154"/>
  <c r="P26" i="154" s="1"/>
  <c r="O27" i="154"/>
  <c r="O26" i="154" s="1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L30" i="154"/>
  <c r="L28" i="154"/>
  <c r="L25" i="154"/>
  <c r="L18" i="154"/>
  <c r="L17" i="154"/>
  <c r="L13" i="154"/>
  <c r="O22" i="154" l="1"/>
  <c r="O10" i="154" s="1"/>
  <c r="Q22" i="154"/>
  <c r="Q10" i="154" s="1"/>
  <c r="P22" i="154"/>
  <c r="P10" i="154" s="1"/>
  <c r="N22" i="154"/>
  <c r="N10" i="154" s="1"/>
  <c r="G42" i="155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M22" i="154" s="1"/>
  <c r="M10" i="154" s="1"/>
  <c r="L19" i="154"/>
  <c r="L16" i="154"/>
  <c r="L12" i="154"/>
  <c r="L23" i="154" l="1"/>
  <c r="E7" i="155"/>
  <c r="G11" i="155"/>
  <c r="E42" i="155"/>
  <c r="E22" i="155"/>
  <c r="E32" i="155"/>
  <c r="F11" i="155"/>
  <c r="E11" i="155" s="1"/>
  <c r="E15" i="155"/>
  <c r="G6" i="155"/>
  <c r="E6" i="156"/>
  <c r="J6" i="155"/>
  <c r="I6" i="155"/>
  <c r="L15" i="154"/>
  <c r="L22" i="154"/>
  <c r="L11" i="154"/>
  <c r="F6" i="155" l="1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<sst xmlns="http://schemas.openxmlformats.org/spreadsheetml/2006/main" count="361" uniqueCount="112">
  <si>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</si>
  <si>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</si>
  <si>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</si>
  <si>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</si>
  <si>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</si>
  <si>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</si>
  <si>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</si>
  <si>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</si>
  <si>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</si>
  <si>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</si>
  <si>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</si>
  <si>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</si>
  <si>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</si>
  <si>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</si>
  <si>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</si>
  <si>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</si>
  <si>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</si>
  <si>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</si>
  <si>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</si>
  <si>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</si>
  <si>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</si>
  <si>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</si>
  <si>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</si>
  <si>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</si>
  <si>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</si>
  <si>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</si>
  <si>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</si>
  <si>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</si>
  <si>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</si>
  <si>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</si>
  <si>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</si>
  <si>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</si>
  <si>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</si>
  <si>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</si>
  <si>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</si>
  <si>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</si>
  <si>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</si>
  <si>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</si>
  <si>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</si>
  <si>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</si>
  <si>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</si>
  <si>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</si>
  <si>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</si>
  <si>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</si>
  <si>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</si>
  <si>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</si>
  <si>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</si>
  <si>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</si>
  <si>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</si>
  <si>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</si>
  <si>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</si>
  <si>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</si>
  <si>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</si>
  <si>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</si>
  <si>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</si>
  <si>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</si>
  <si>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</si>
  <si>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</si>
  <si>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</si>
  <si>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</si>
  <si>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</si>
  <si>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</si>
  <si>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</si>
  <si>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</si>
  <si>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</si>
  <si>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</si>
  <si>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</si>
  <si>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</si>
  <si>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</si>
  <si>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</si>
  <si>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</si>
  <si>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</si>
  <si>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</si>
  <si>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</si>
  <si>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</si>
  <si>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</si>
  <si>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</si>
  <si>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</si>
  <si>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</si>
  <si>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Основное мероприятие 6. Общественно-значимые мероприятия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</si>
  <si>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</si>
  <si>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</si>
  <si>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</si>
  <si>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</si>
  <si>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</si>
  <si>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</si>
  <si>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</si>
  <si>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</si>
  <si>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</si>
  <si>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</si>
  <si>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</si>
  <si>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</si>
  <si>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</si>
  <si>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</si>
  <si>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</si>
  <si>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</si>
  <si>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</si>
  <si>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</si>
  <si>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</si>
  <si>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</si>
  <si>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</si>
  <si>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</si>
  <si>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</si>
  <si>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</si>
  <si>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</si>
  <si>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</si>
  <si>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</si>
  <si>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</si>
  <si>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</si>
  <si>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</si>
  <si>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>Таблица 5</t>
  </si>
  <si>
    <t xml:space="preserve">  Приложение 
к постановлению администрации
МО Симское Юрьев-Польского района                                                               
от   03.11.2021   года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</si>
</sst>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opLeftCell="B1" zoomScale="80" zoomScaleNormal="80" workbookViewId="0">
      <selection activeCell="M2" sqref="M2:P2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89.2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84" t="s">
        <v>111</v>
      </c>
      <c r="N2" s="85"/>
      <c r="O2" s="85"/>
      <c r="P2" s="85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98" t="s">
        <v>81</v>
      </c>
      <c r="P4" s="98"/>
      <c r="Q4" s="9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86" t="s">
        <v>93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99" t="s">
        <v>0</v>
      </c>
      <c r="C7" s="78" t="s">
        <v>1</v>
      </c>
      <c r="D7" s="78" t="s">
        <v>2</v>
      </c>
      <c r="E7" s="88" t="s">
        <v>32</v>
      </c>
      <c r="F7" s="89"/>
      <c r="G7" s="89"/>
      <c r="H7" s="89"/>
      <c r="I7" s="89"/>
      <c r="J7" s="89"/>
      <c r="K7" s="90"/>
      <c r="L7" s="83" t="s">
        <v>3</v>
      </c>
      <c r="M7" s="83"/>
      <c r="N7" s="83"/>
      <c r="O7" s="83"/>
      <c r="P7" s="83"/>
      <c r="Q7" s="8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100"/>
      <c r="C8" s="79"/>
      <c r="D8" s="79"/>
      <c r="E8" s="91" t="s">
        <v>33</v>
      </c>
      <c r="F8" s="91" t="s">
        <v>34</v>
      </c>
      <c r="G8" s="91" t="s">
        <v>35</v>
      </c>
      <c r="H8" s="91"/>
      <c r="I8" s="91"/>
      <c r="J8" s="91"/>
      <c r="K8" s="81" t="s">
        <v>36</v>
      </c>
      <c r="L8" s="96" t="s">
        <v>4</v>
      </c>
      <c r="M8" s="92">
        <v>2021</v>
      </c>
      <c r="N8" s="94">
        <v>2022</v>
      </c>
      <c r="O8" s="94">
        <v>2023</v>
      </c>
      <c r="P8" s="94">
        <v>2024</v>
      </c>
      <c r="Q8" s="94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101"/>
      <c r="C9" s="80"/>
      <c r="D9" s="80"/>
      <c r="E9" s="91"/>
      <c r="F9" s="91"/>
      <c r="G9" s="71" t="s">
        <v>60</v>
      </c>
      <c r="H9" s="71" t="s">
        <v>61</v>
      </c>
      <c r="I9" s="71" t="s">
        <v>62</v>
      </c>
      <c r="J9" s="31" t="s">
        <v>63</v>
      </c>
      <c r="K9" s="82"/>
      <c r="L9" s="97"/>
      <c r="M9" s="93"/>
      <c r="N9" s="95"/>
      <c r="O9" s="95"/>
      <c r="P9" s="95"/>
      <c r="Q9" s="9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83</v>
      </c>
      <c r="D10" s="40" t="s">
        <v>6</v>
      </c>
      <c r="E10" s="34" t="s">
        <v>37</v>
      </c>
      <c r="F10" s="35" t="s">
        <v>43</v>
      </c>
      <c r="G10" s="72" t="s">
        <v>44</v>
      </c>
      <c r="H10" s="72" t="s">
        <v>45</v>
      </c>
      <c r="I10" s="72" t="s">
        <v>44</v>
      </c>
      <c r="J10" s="35" t="s">
        <v>46</v>
      </c>
      <c r="K10" s="35" t="s">
        <v>40</v>
      </c>
      <c r="L10" s="36">
        <f>SUM(M10:Q10)</f>
        <v>100243.09999999999</v>
      </c>
      <c r="M10" s="36">
        <f>M11+M15+M19+M22</f>
        <v>39152.499999999993</v>
      </c>
      <c r="N10" s="36">
        <f t="shared" ref="N10:Q10" si="0">N11+N15+N19+N22</f>
        <v>42474</v>
      </c>
      <c r="O10" s="36">
        <f t="shared" si="0"/>
        <v>6316.2</v>
      </c>
      <c r="P10" s="36">
        <f t="shared" si="0"/>
        <v>6150.2</v>
      </c>
      <c r="Q10" s="36">
        <f t="shared" si="0"/>
        <v>6150.2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37</v>
      </c>
      <c r="F11" s="34" t="s">
        <v>43</v>
      </c>
      <c r="G11" s="72" t="s">
        <v>44</v>
      </c>
      <c r="H11" s="72" t="s">
        <v>45</v>
      </c>
      <c r="I11" s="72" t="s">
        <v>44</v>
      </c>
      <c r="J11" s="35" t="s">
        <v>46</v>
      </c>
      <c r="K11" s="34" t="s">
        <v>40</v>
      </c>
      <c r="L11" s="36">
        <f t="shared" ref="L11:L24" si="1">SUM(M11:Q11)</f>
        <v>22520.7</v>
      </c>
      <c r="M11" s="37">
        <f>M12</f>
        <v>4630.7</v>
      </c>
      <c r="N11" s="37">
        <f t="shared" ref="N11:Q11" si="2">N12</f>
        <v>4329</v>
      </c>
      <c r="O11" s="37">
        <f t="shared" si="2"/>
        <v>4631</v>
      </c>
      <c r="P11" s="37">
        <f t="shared" si="2"/>
        <v>4465</v>
      </c>
      <c r="Q11" s="37">
        <f t="shared" si="2"/>
        <v>4465</v>
      </c>
      <c r="R11" s="9"/>
    </row>
    <row r="12" spans="1:98" ht="111.75" customHeight="1" x14ac:dyDescent="0.2">
      <c r="A12" s="1"/>
      <c r="B12" s="22" t="s">
        <v>11</v>
      </c>
      <c r="C12" s="23" t="s">
        <v>73</v>
      </c>
      <c r="D12" s="23" t="s">
        <v>94</v>
      </c>
      <c r="E12" s="25" t="s">
        <v>37</v>
      </c>
      <c r="F12" s="25" t="s">
        <v>38</v>
      </c>
      <c r="G12" s="73" t="s">
        <v>47</v>
      </c>
      <c r="H12" s="73" t="s">
        <v>106</v>
      </c>
      <c r="I12" s="73" t="s">
        <v>47</v>
      </c>
      <c r="J12" s="26" t="s">
        <v>46</v>
      </c>
      <c r="K12" s="25" t="s">
        <v>40</v>
      </c>
      <c r="L12" s="32">
        <f t="shared" si="1"/>
        <v>22520.7</v>
      </c>
      <c r="M12" s="28">
        <f>M13+M14</f>
        <v>4630.7</v>
      </c>
      <c r="N12" s="28">
        <f t="shared" ref="N12:Q12" si="3">N13+N14</f>
        <v>4329</v>
      </c>
      <c r="O12" s="28">
        <f t="shared" si="3"/>
        <v>4631</v>
      </c>
      <c r="P12" s="28">
        <f t="shared" si="3"/>
        <v>4465</v>
      </c>
      <c r="Q12" s="28">
        <f t="shared" si="3"/>
        <v>4465</v>
      </c>
      <c r="R12" s="11"/>
    </row>
    <row r="13" spans="1:98" ht="84" customHeight="1" x14ac:dyDescent="0.2">
      <c r="A13" s="1"/>
      <c r="B13" s="23"/>
      <c r="C13" s="23" t="s">
        <v>25</v>
      </c>
      <c r="D13" s="23"/>
      <c r="E13" s="25" t="s">
        <v>37</v>
      </c>
      <c r="F13" s="25" t="s">
        <v>38</v>
      </c>
      <c r="G13" s="73" t="s">
        <v>47</v>
      </c>
      <c r="H13" s="73" t="s">
        <v>106</v>
      </c>
      <c r="I13" s="73" t="s">
        <v>47</v>
      </c>
      <c r="J13" s="26" t="s">
        <v>50</v>
      </c>
      <c r="K13" s="25" t="s">
        <v>39</v>
      </c>
      <c r="L13" s="32">
        <f t="shared" si="1"/>
        <v>22131.200000000001</v>
      </c>
      <c r="M13" s="28">
        <v>4547.2</v>
      </c>
      <c r="N13" s="29">
        <v>4252.5</v>
      </c>
      <c r="O13" s="29">
        <v>4554.5</v>
      </c>
      <c r="P13" s="29">
        <v>4388.5</v>
      </c>
      <c r="Q13" s="29">
        <v>4388.5</v>
      </c>
      <c r="R13" s="1"/>
    </row>
    <row r="14" spans="1:98" ht="66.75" customHeight="1" x14ac:dyDescent="0.2">
      <c r="A14" s="1"/>
      <c r="B14" s="23"/>
      <c r="C14" s="23" t="s">
        <v>26</v>
      </c>
      <c r="D14" s="23"/>
      <c r="E14" s="25" t="s">
        <v>37</v>
      </c>
      <c r="F14" s="25" t="s">
        <v>38</v>
      </c>
      <c r="G14" s="73" t="s">
        <v>47</v>
      </c>
      <c r="H14" s="73" t="s">
        <v>48</v>
      </c>
      <c r="I14" s="73" t="s">
        <v>47</v>
      </c>
      <c r="J14" s="26" t="s">
        <v>51</v>
      </c>
      <c r="K14" s="25" t="s">
        <v>39</v>
      </c>
      <c r="L14" s="32">
        <f t="shared" si="1"/>
        <v>389.5</v>
      </c>
      <c r="M14" s="28">
        <v>83.5</v>
      </c>
      <c r="N14" s="28">
        <v>76.5</v>
      </c>
      <c r="O14" s="28">
        <v>76.5</v>
      </c>
      <c r="P14" s="28">
        <v>76.5</v>
      </c>
      <c r="Q14" s="28">
        <v>76.5</v>
      </c>
      <c r="R14" s="1"/>
    </row>
    <row r="15" spans="1:98" ht="65.25" customHeight="1" x14ac:dyDescent="0.2">
      <c r="A15" s="1"/>
      <c r="B15" s="40" t="s">
        <v>9</v>
      </c>
      <c r="C15" s="40" t="s">
        <v>95</v>
      </c>
      <c r="D15" s="40"/>
      <c r="E15" s="34" t="s">
        <v>37</v>
      </c>
      <c r="F15" s="35" t="s">
        <v>43</v>
      </c>
      <c r="G15" s="72" t="s">
        <v>44</v>
      </c>
      <c r="H15" s="72" t="s">
        <v>44</v>
      </c>
      <c r="I15" s="72" t="s">
        <v>44</v>
      </c>
      <c r="J15" s="35" t="s">
        <v>46</v>
      </c>
      <c r="K15" s="35" t="s">
        <v>40</v>
      </c>
      <c r="L15" s="36">
        <f t="shared" si="1"/>
        <v>69170.899999999994</v>
      </c>
      <c r="M15" s="37">
        <f>M16</f>
        <v>32711.1</v>
      </c>
      <c r="N15" s="37">
        <f t="shared" ref="N15:Q15" si="4">N16</f>
        <v>36459.800000000003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10"/>
    </row>
    <row r="16" spans="1:98" ht="117" customHeight="1" x14ac:dyDescent="0.2">
      <c r="A16" s="1"/>
      <c r="B16" s="23" t="s">
        <v>8</v>
      </c>
      <c r="C16" s="23" t="s">
        <v>74</v>
      </c>
      <c r="D16" s="23" t="s">
        <v>15</v>
      </c>
      <c r="E16" s="25" t="s">
        <v>37</v>
      </c>
      <c r="F16" s="25" t="s">
        <v>38</v>
      </c>
      <c r="G16" s="73" t="s">
        <v>47</v>
      </c>
      <c r="H16" s="74">
        <v>2</v>
      </c>
      <c r="I16" s="73" t="s">
        <v>47</v>
      </c>
      <c r="J16" s="26" t="s">
        <v>46</v>
      </c>
      <c r="K16" s="26" t="s">
        <v>40</v>
      </c>
      <c r="L16" s="32">
        <f t="shared" si="1"/>
        <v>69170.899999999994</v>
      </c>
      <c r="M16" s="28">
        <f>SUM(M17:M18)</f>
        <v>32711.1</v>
      </c>
      <c r="N16" s="28">
        <f>SUM(N17:N18)</f>
        <v>36459.800000000003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55</v>
      </c>
      <c r="D17" s="23"/>
      <c r="E17" s="25" t="s">
        <v>37</v>
      </c>
      <c r="F17" s="25" t="s">
        <v>38</v>
      </c>
      <c r="G17" s="73" t="s">
        <v>47</v>
      </c>
      <c r="H17" s="73" t="s">
        <v>48</v>
      </c>
      <c r="I17" s="73" t="s">
        <v>47</v>
      </c>
      <c r="J17" s="26" t="s">
        <v>56</v>
      </c>
      <c r="K17" s="30">
        <v>612</v>
      </c>
      <c r="L17" s="32">
        <f t="shared" si="1"/>
        <v>3458.6</v>
      </c>
      <c r="M17" s="28">
        <v>1635.6</v>
      </c>
      <c r="N17" s="28">
        <v>1823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57</v>
      </c>
      <c r="D18" s="23"/>
      <c r="E18" s="25"/>
      <c r="F18" s="25" t="s">
        <v>38</v>
      </c>
      <c r="G18" s="73" t="s">
        <v>47</v>
      </c>
      <c r="H18" s="73" t="s">
        <v>48</v>
      </c>
      <c r="I18" s="73" t="s">
        <v>47</v>
      </c>
      <c r="J18" s="26" t="s">
        <v>58</v>
      </c>
      <c r="K18" s="30">
        <v>612</v>
      </c>
      <c r="L18" s="32">
        <f t="shared" si="1"/>
        <v>65712.3</v>
      </c>
      <c r="M18" s="28">
        <v>31075.5</v>
      </c>
      <c r="N18" s="28">
        <v>34636.800000000003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54</v>
      </c>
      <c r="D19" s="40"/>
      <c r="E19" s="34" t="s">
        <v>37</v>
      </c>
      <c r="F19" s="35" t="s">
        <v>43</v>
      </c>
      <c r="G19" s="72" t="s">
        <v>44</v>
      </c>
      <c r="H19" s="72" t="s">
        <v>45</v>
      </c>
      <c r="I19" s="72" t="s">
        <v>44</v>
      </c>
      <c r="J19" s="35" t="s">
        <v>46</v>
      </c>
      <c r="K19" s="35" t="s">
        <v>40</v>
      </c>
      <c r="L19" s="36">
        <f t="shared" si="1"/>
        <v>0</v>
      </c>
      <c r="M19" s="37">
        <f>M20</f>
        <v>0</v>
      </c>
      <c r="N19" s="37">
        <f t="shared" ref="N19:Q20" si="5">N20</f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10"/>
    </row>
    <row r="20" spans="1:18" ht="67.5" customHeight="1" x14ac:dyDescent="0.25">
      <c r="A20" s="1"/>
      <c r="B20" s="22" t="s">
        <v>11</v>
      </c>
      <c r="C20" s="42" t="s">
        <v>75</v>
      </c>
      <c r="D20" s="23" t="s">
        <v>69</v>
      </c>
      <c r="E20" s="25" t="s">
        <v>37</v>
      </c>
      <c r="F20" s="25" t="s">
        <v>38</v>
      </c>
      <c r="G20" s="73" t="s">
        <v>47</v>
      </c>
      <c r="H20" s="73">
        <v>3</v>
      </c>
      <c r="I20" s="73" t="s">
        <v>47</v>
      </c>
      <c r="J20" s="26" t="s">
        <v>46</v>
      </c>
      <c r="K20" s="26" t="s">
        <v>40</v>
      </c>
      <c r="L20" s="32">
        <f t="shared" si="1"/>
        <v>0</v>
      </c>
      <c r="M20" s="28">
        <f>M21</f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10"/>
    </row>
    <row r="21" spans="1:18" ht="84" customHeight="1" x14ac:dyDescent="0.2">
      <c r="A21" s="1"/>
      <c r="B21" s="23"/>
      <c r="C21" s="23" t="s">
        <v>96</v>
      </c>
      <c r="D21" s="23"/>
      <c r="E21" s="25" t="s">
        <v>37</v>
      </c>
      <c r="F21" s="25" t="s">
        <v>38</v>
      </c>
      <c r="G21" s="73" t="s">
        <v>47</v>
      </c>
      <c r="H21" s="73">
        <v>3</v>
      </c>
      <c r="I21" s="73" t="s">
        <v>47</v>
      </c>
      <c r="J21" s="26" t="s">
        <v>46</v>
      </c>
      <c r="K21" s="26" t="s">
        <v>40</v>
      </c>
      <c r="L21" s="32">
        <f t="shared" ref="L21" si="6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37</v>
      </c>
      <c r="F22" s="35" t="s">
        <v>43</v>
      </c>
      <c r="G22" s="72" t="s">
        <v>44</v>
      </c>
      <c r="H22" s="72" t="s">
        <v>45</v>
      </c>
      <c r="I22" s="72" t="s">
        <v>44</v>
      </c>
      <c r="J22" s="35" t="s">
        <v>46</v>
      </c>
      <c r="K22" s="34" t="s">
        <v>40</v>
      </c>
      <c r="L22" s="36">
        <f t="shared" si="1"/>
        <v>8551.5</v>
      </c>
      <c r="M22" s="37">
        <f>M23+M26+M29</f>
        <v>1810.7</v>
      </c>
      <c r="N22" s="37">
        <f t="shared" ref="N22:Q22" si="7">N23+N26+N29</f>
        <v>1685.2</v>
      </c>
      <c r="O22" s="37">
        <f t="shared" si="7"/>
        <v>1685.2</v>
      </c>
      <c r="P22" s="37">
        <f t="shared" si="7"/>
        <v>1685.2</v>
      </c>
      <c r="Q22" s="37">
        <f t="shared" si="7"/>
        <v>1685.2</v>
      </c>
      <c r="R22" s="9"/>
    </row>
    <row r="23" spans="1:18" ht="32.25" customHeight="1" x14ac:dyDescent="0.2">
      <c r="A23" s="1"/>
      <c r="B23" s="22" t="s">
        <v>11</v>
      </c>
      <c r="C23" s="23" t="s">
        <v>97</v>
      </c>
      <c r="D23" s="23" t="s">
        <v>16</v>
      </c>
      <c r="E23" s="25" t="s">
        <v>37</v>
      </c>
      <c r="F23" s="25" t="s">
        <v>43</v>
      </c>
      <c r="G23" s="73" t="s">
        <v>44</v>
      </c>
      <c r="H23" s="73" t="s">
        <v>45</v>
      </c>
      <c r="I23" s="73" t="s">
        <v>44</v>
      </c>
      <c r="J23" s="26" t="s">
        <v>46</v>
      </c>
      <c r="K23" s="25" t="s">
        <v>40</v>
      </c>
      <c r="L23" s="32">
        <f t="shared" si="1"/>
        <v>7387.8</v>
      </c>
      <c r="M23" s="28">
        <f>M24</f>
        <v>1577.8</v>
      </c>
      <c r="N23" s="28">
        <f t="shared" ref="N23:Q23" si="8">N24</f>
        <v>1452.5</v>
      </c>
      <c r="O23" s="28">
        <f t="shared" si="8"/>
        <v>1452.5</v>
      </c>
      <c r="P23" s="28">
        <f t="shared" si="8"/>
        <v>1452.5</v>
      </c>
      <c r="Q23" s="28">
        <f t="shared" si="8"/>
        <v>1452.5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37</v>
      </c>
      <c r="F24" s="25" t="s">
        <v>43</v>
      </c>
      <c r="G24" s="73" t="s">
        <v>44</v>
      </c>
      <c r="H24" s="73" t="s">
        <v>45</v>
      </c>
      <c r="I24" s="73" t="s">
        <v>44</v>
      </c>
      <c r="J24" s="26" t="s">
        <v>46</v>
      </c>
      <c r="K24" s="25" t="s">
        <v>40</v>
      </c>
      <c r="L24" s="32">
        <f t="shared" si="1"/>
        <v>7387.8</v>
      </c>
      <c r="M24" s="28">
        <f>SUM(M25:M25)</f>
        <v>1577.8</v>
      </c>
      <c r="N24" s="28">
        <f>SUM(N25:N25)</f>
        <v>1452.5</v>
      </c>
      <c r="O24" s="28">
        <f>SUM(O25:O25)</f>
        <v>1452.5</v>
      </c>
      <c r="P24" s="28">
        <f>SUM(P25:P25)</f>
        <v>1452.5</v>
      </c>
      <c r="Q24" s="28">
        <f>SUM(Q25:Q25)</f>
        <v>1452.5</v>
      </c>
      <c r="R24" s="9"/>
    </row>
    <row r="25" spans="1:18" ht="31.5" customHeight="1" x14ac:dyDescent="0.2">
      <c r="A25" s="1"/>
      <c r="B25" s="22"/>
      <c r="C25" s="22" t="s">
        <v>98</v>
      </c>
      <c r="D25" s="23"/>
      <c r="E25" s="25" t="s">
        <v>37</v>
      </c>
      <c r="F25" s="25" t="s">
        <v>38</v>
      </c>
      <c r="G25" s="73" t="s">
        <v>47</v>
      </c>
      <c r="H25" s="73" t="s">
        <v>52</v>
      </c>
      <c r="I25" s="73" t="s">
        <v>47</v>
      </c>
      <c r="J25" s="26" t="s">
        <v>49</v>
      </c>
      <c r="K25" s="25" t="s">
        <v>39</v>
      </c>
      <c r="L25" s="32">
        <f t="shared" ref="L25:L30" si="9">SUM(M25:Q25)</f>
        <v>7387.8</v>
      </c>
      <c r="M25" s="28">
        <v>1577.8</v>
      </c>
      <c r="N25" s="28">
        <v>1452.5</v>
      </c>
      <c r="O25" s="28">
        <v>1452.5</v>
      </c>
      <c r="P25" s="28">
        <v>1452.5</v>
      </c>
      <c r="Q25" s="28">
        <v>1452.5</v>
      </c>
      <c r="R25" s="1"/>
    </row>
    <row r="26" spans="1:18" ht="129" customHeight="1" x14ac:dyDescent="0.2">
      <c r="A26" s="1"/>
      <c r="B26" s="22" t="s">
        <v>11</v>
      </c>
      <c r="C26" s="23" t="s">
        <v>88</v>
      </c>
      <c r="D26" s="23" t="s">
        <v>16</v>
      </c>
      <c r="E26" s="25" t="s">
        <v>37</v>
      </c>
      <c r="F26" s="26" t="s">
        <v>43</v>
      </c>
      <c r="G26" s="73" t="s">
        <v>44</v>
      </c>
      <c r="H26" s="73" t="s">
        <v>45</v>
      </c>
      <c r="I26" s="73" t="s">
        <v>44</v>
      </c>
      <c r="J26" s="26" t="s">
        <v>46</v>
      </c>
      <c r="K26" s="25" t="s">
        <v>40</v>
      </c>
      <c r="L26" s="32">
        <f t="shared" si="9"/>
        <v>263.7</v>
      </c>
      <c r="M26" s="28">
        <f>M27</f>
        <v>52.9</v>
      </c>
      <c r="N26" s="28">
        <f t="shared" ref="N26:Q26" si="10">N27</f>
        <v>52.7</v>
      </c>
      <c r="O26" s="28">
        <f t="shared" si="10"/>
        <v>52.7</v>
      </c>
      <c r="P26" s="28">
        <f t="shared" si="10"/>
        <v>52.7</v>
      </c>
      <c r="Q26" s="28">
        <f t="shared" si="10"/>
        <v>52.7</v>
      </c>
      <c r="R26" s="1"/>
    </row>
    <row r="27" spans="1:18" ht="132" customHeight="1" x14ac:dyDescent="0.2">
      <c r="A27" s="1"/>
      <c r="B27" s="22"/>
      <c r="C27" s="23" t="s">
        <v>108</v>
      </c>
      <c r="D27" s="23"/>
      <c r="E27" s="25" t="s">
        <v>37</v>
      </c>
      <c r="F27" s="26" t="s">
        <v>43</v>
      </c>
      <c r="G27" s="73" t="s">
        <v>44</v>
      </c>
      <c r="H27" s="73" t="s">
        <v>45</v>
      </c>
      <c r="I27" s="73" t="s">
        <v>44</v>
      </c>
      <c r="J27" s="26" t="s">
        <v>46</v>
      </c>
      <c r="K27" s="25" t="s">
        <v>40</v>
      </c>
      <c r="L27" s="32">
        <f t="shared" si="9"/>
        <v>263.7</v>
      </c>
      <c r="M27" s="28">
        <f>SUM(M28:M28)</f>
        <v>52.9</v>
      </c>
      <c r="N27" s="28">
        <f>SUM(N28:N28)</f>
        <v>52.7</v>
      </c>
      <c r="O27" s="28">
        <f>SUM(O28:O28)</f>
        <v>52.7</v>
      </c>
      <c r="P27" s="28">
        <f>SUM(P28:P28)</f>
        <v>52.7</v>
      </c>
      <c r="Q27" s="28">
        <f>SUM(Q28:Q28)</f>
        <v>52.7</v>
      </c>
      <c r="R27" s="9"/>
    </row>
    <row r="28" spans="1:18" ht="38.25" customHeight="1" x14ac:dyDescent="0.2">
      <c r="A28" s="1"/>
      <c r="B28" s="22"/>
      <c r="C28" s="22" t="s">
        <v>107</v>
      </c>
      <c r="D28" s="23"/>
      <c r="E28" s="25" t="s">
        <v>37</v>
      </c>
      <c r="F28" s="25" t="s">
        <v>38</v>
      </c>
      <c r="G28" s="73" t="s">
        <v>47</v>
      </c>
      <c r="H28" s="73" t="s">
        <v>52</v>
      </c>
      <c r="I28" s="73" t="s">
        <v>109</v>
      </c>
      <c r="J28" s="26" t="s">
        <v>53</v>
      </c>
      <c r="K28" s="25" t="s">
        <v>42</v>
      </c>
      <c r="L28" s="32">
        <f t="shared" si="9"/>
        <v>263.7</v>
      </c>
      <c r="M28" s="28">
        <v>52.9</v>
      </c>
      <c r="N28" s="28">
        <v>52.7</v>
      </c>
      <c r="O28" s="28">
        <v>52.7</v>
      </c>
      <c r="P28" s="28">
        <v>52.7</v>
      </c>
      <c r="Q28" s="28">
        <v>52.7</v>
      </c>
      <c r="R28" s="1"/>
    </row>
    <row r="29" spans="1:18" ht="114" customHeight="1" x14ac:dyDescent="0.2">
      <c r="A29" s="1"/>
      <c r="B29" s="22" t="s">
        <v>11</v>
      </c>
      <c r="C29" s="22" t="s">
        <v>89</v>
      </c>
      <c r="D29" s="23" t="s">
        <v>94</v>
      </c>
      <c r="E29" s="27">
        <v>658</v>
      </c>
      <c r="F29" s="38" t="s">
        <v>41</v>
      </c>
      <c r="G29" s="73" t="s">
        <v>44</v>
      </c>
      <c r="H29" s="73" t="s">
        <v>44</v>
      </c>
      <c r="I29" s="75" t="s">
        <v>44</v>
      </c>
      <c r="J29" s="38" t="s">
        <v>59</v>
      </c>
      <c r="K29" s="27">
        <v>244</v>
      </c>
      <c r="L29" s="32">
        <f t="shared" si="9"/>
        <v>900</v>
      </c>
      <c r="M29" s="28">
        <f>M30</f>
        <v>180</v>
      </c>
      <c r="N29" s="28">
        <f t="shared" ref="N29:Q29" si="11">N30</f>
        <v>180</v>
      </c>
      <c r="O29" s="28">
        <f t="shared" si="11"/>
        <v>180</v>
      </c>
      <c r="P29" s="28">
        <f t="shared" si="11"/>
        <v>180</v>
      </c>
      <c r="Q29" s="28">
        <f t="shared" si="11"/>
        <v>180</v>
      </c>
      <c r="R29" s="1"/>
    </row>
    <row r="30" spans="1:18" ht="37.5" customHeight="1" x14ac:dyDescent="0.2">
      <c r="A30" s="1"/>
      <c r="B30" s="22"/>
      <c r="C30" s="22" t="s">
        <v>29</v>
      </c>
      <c r="D30" s="22"/>
      <c r="E30" s="27">
        <v>658</v>
      </c>
      <c r="F30" s="38" t="s">
        <v>41</v>
      </c>
      <c r="G30" s="73" t="s">
        <v>44</v>
      </c>
      <c r="H30" s="73" t="s">
        <v>44</v>
      </c>
      <c r="I30" s="75" t="s">
        <v>44</v>
      </c>
      <c r="J30" s="38" t="s">
        <v>59</v>
      </c>
      <c r="K30" s="27">
        <v>244</v>
      </c>
      <c r="L30" s="32">
        <f t="shared" si="9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O4:Q4"/>
    <mergeCell ref="B7:B9"/>
    <mergeCell ref="C7:C9"/>
    <mergeCell ref="D7:D9"/>
    <mergeCell ref="K8:K9"/>
    <mergeCell ref="L7:Q7"/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1" workbookViewId="0">
      <selection activeCell="J20" sqref="J20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106" t="s">
        <v>82</v>
      </c>
      <c r="I1" s="106"/>
      <c r="J1" s="10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104" t="s">
        <v>91</v>
      </c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102"/>
      <c r="C4" s="103" t="s">
        <v>1</v>
      </c>
      <c r="D4" s="6" t="s">
        <v>2</v>
      </c>
      <c r="E4" s="83" t="s">
        <v>30</v>
      </c>
      <c r="F4" s="83"/>
      <c r="G4" s="83"/>
      <c r="H4" s="83"/>
      <c r="I4" s="83"/>
      <c r="J4" s="8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102"/>
      <c r="C5" s="103"/>
      <c r="D5" s="6" t="s">
        <v>64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92</v>
      </c>
      <c r="D6" s="49" t="s">
        <v>22</v>
      </c>
      <c r="E6" s="47">
        <f>SUM(F6:J6)</f>
        <v>100243.09999999999</v>
      </c>
      <c r="F6" s="47">
        <f>SUM(F7:F10)</f>
        <v>39152.5</v>
      </c>
      <c r="G6" s="47">
        <f t="shared" ref="G6:J6" si="0">SUM(G7:G10)</f>
        <v>42474</v>
      </c>
      <c r="H6" s="47">
        <f t="shared" si="0"/>
        <v>6316.2</v>
      </c>
      <c r="I6" s="47">
        <f t="shared" si="0"/>
        <v>6150.2</v>
      </c>
      <c r="J6" s="47">
        <f t="shared" si="0"/>
        <v>6150.2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73363.799999999988</v>
      </c>
      <c r="F8" s="45">
        <f>F13+F24+F34+F44</f>
        <v>32706.2</v>
      </c>
      <c r="G8" s="45">
        <f t="shared" ref="G8:J8" si="3">G13+G24+G34+G44</f>
        <v>36142</v>
      </c>
      <c r="H8" s="45">
        <f t="shared" si="3"/>
        <v>1505.2</v>
      </c>
      <c r="I8" s="45">
        <f t="shared" si="3"/>
        <v>1505.2</v>
      </c>
      <c r="J8" s="45">
        <f t="shared" si="3"/>
        <v>1505.2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25979.3</v>
      </c>
      <c r="F9" s="45">
        <f>F14+F25+F35+F45</f>
        <v>6266.2999999999993</v>
      </c>
      <c r="G9" s="45">
        <f t="shared" ref="G9:J9" si="4">G14+G25+G35+G45</f>
        <v>6152</v>
      </c>
      <c r="H9" s="45">
        <f t="shared" si="4"/>
        <v>4631</v>
      </c>
      <c r="I9" s="45">
        <f t="shared" si="4"/>
        <v>4465</v>
      </c>
      <c r="J9" s="45">
        <f t="shared" si="4"/>
        <v>4465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23031.200000000001</v>
      </c>
      <c r="F11" s="47">
        <f>SUM(F12:F15)</f>
        <v>4727.2</v>
      </c>
      <c r="G11" s="47">
        <f t="shared" ref="G11:J11" si="6">SUM(G12:G15)</f>
        <v>4432.5</v>
      </c>
      <c r="H11" s="47">
        <f t="shared" si="6"/>
        <v>4734.5</v>
      </c>
      <c r="I11" s="47">
        <f t="shared" si="6"/>
        <v>4568.5</v>
      </c>
      <c r="J11" s="47">
        <f t="shared" si="6"/>
        <v>4568.5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22131.200000000001</v>
      </c>
      <c r="F14" s="45">
        <f>F19</f>
        <v>4547.2</v>
      </c>
      <c r="G14" s="45">
        <f t="shared" ref="G14:J14" si="9">G19</f>
        <v>4252.5</v>
      </c>
      <c r="H14" s="45">
        <f t="shared" si="9"/>
        <v>4554.5</v>
      </c>
      <c r="I14" s="45">
        <f t="shared" si="9"/>
        <v>4388.5</v>
      </c>
      <c r="J14" s="45">
        <f t="shared" si="9"/>
        <v>4388.5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</row>
    <row r="16" spans="1:91" ht="66.75" customHeight="1" x14ac:dyDescent="0.2">
      <c r="A16" s="1"/>
      <c r="B16" s="13" t="s">
        <v>11</v>
      </c>
      <c r="C16" s="16" t="s">
        <v>73</v>
      </c>
      <c r="D16" s="6" t="s">
        <v>85</v>
      </c>
      <c r="E16" s="45">
        <f t="shared" si="1"/>
        <v>23031.200000000001</v>
      </c>
      <c r="F16" s="45">
        <f>SUM(F17:F20)</f>
        <v>4727.2</v>
      </c>
      <c r="G16" s="45">
        <f t="shared" ref="G16:J16" si="11">SUM(G17:G20)</f>
        <v>4432.5</v>
      </c>
      <c r="H16" s="45">
        <f t="shared" si="11"/>
        <v>4734.5</v>
      </c>
      <c r="I16" s="45">
        <f t="shared" si="11"/>
        <v>4568.5</v>
      </c>
      <c r="J16" s="45">
        <f t="shared" si="11"/>
        <v>4568.5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22131.200000000001</v>
      </c>
      <c r="F19" s="45">
        <v>4547.2</v>
      </c>
      <c r="G19" s="45">
        <v>4252.5</v>
      </c>
      <c r="H19" s="45">
        <v>4554.5</v>
      </c>
      <c r="I19" s="45">
        <v>4388.5</v>
      </c>
      <c r="J19" s="45">
        <v>4388.5</v>
      </c>
    </row>
    <row r="20" spans="1:10" ht="33.6" customHeight="1" x14ac:dyDescent="0.2">
      <c r="A20" s="1"/>
      <c r="B20" s="13"/>
      <c r="C20" s="6"/>
      <c r="D20" s="6" t="s">
        <v>66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65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86</v>
      </c>
      <c r="D22" s="6"/>
      <c r="E22" s="47">
        <f t="shared" si="1"/>
        <v>69170.899999999994</v>
      </c>
      <c r="F22" s="47">
        <f>SUM(F23:F26)</f>
        <v>32711.1</v>
      </c>
      <c r="G22" s="47">
        <f t="shared" ref="G22:J22" si="12">SUM(G23:G26)</f>
        <v>36459.800000000003</v>
      </c>
      <c r="H22" s="47">
        <f t="shared" si="12"/>
        <v>0</v>
      </c>
      <c r="I22" s="47">
        <f t="shared" si="12"/>
        <v>0</v>
      </c>
      <c r="J22" s="47">
        <f t="shared" si="12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3">SUM(G23:K23)</f>
        <v>0</v>
      </c>
      <c r="G23" s="45">
        <f t="shared" ref="G23" si="14">SUM(H23:L23)</f>
        <v>0</v>
      </c>
      <c r="H23" s="45">
        <f t="shared" ref="H23" si="15">SUM(I23:M23)</f>
        <v>0</v>
      </c>
      <c r="I23" s="45">
        <f t="shared" ref="I23" si="16">SUM(J23:N23)</f>
        <v>0</v>
      </c>
      <c r="J23" s="45">
        <f t="shared" ref="J23" si="17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65712.3</v>
      </c>
      <c r="F24" s="45">
        <f>F29</f>
        <v>31075.5</v>
      </c>
      <c r="G24" s="45">
        <f t="shared" ref="G24:J24" si="18">G29</f>
        <v>34636.800000000003</v>
      </c>
      <c r="H24" s="45">
        <f t="shared" si="18"/>
        <v>0</v>
      </c>
      <c r="I24" s="45">
        <f t="shared" si="18"/>
        <v>0</v>
      </c>
      <c r="J24" s="45">
        <f t="shared" si="18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3458.6</v>
      </c>
      <c r="F25" s="45">
        <v>1635.6</v>
      </c>
      <c r="G25" s="45">
        <f t="shared" ref="G25:J25" si="19">G30</f>
        <v>1823</v>
      </c>
      <c r="H25" s="45">
        <f t="shared" si="19"/>
        <v>0</v>
      </c>
      <c r="I25" s="45">
        <f t="shared" si="19"/>
        <v>0</v>
      </c>
      <c r="J25" s="45">
        <f t="shared" si="19"/>
        <v>0</v>
      </c>
    </row>
    <row r="26" spans="1:10" ht="20.25" customHeight="1" x14ac:dyDescent="0.2">
      <c r="A26" s="1"/>
      <c r="B26" s="40"/>
      <c r="C26" s="40"/>
      <c r="D26" s="48" t="s">
        <v>28</v>
      </c>
      <c r="E26" s="45">
        <f t="shared" si="1"/>
        <v>0</v>
      </c>
      <c r="F26" s="45">
        <f>F31</f>
        <v>0</v>
      </c>
      <c r="G26" s="45">
        <f t="shared" ref="G26:J26" si="20">G31</f>
        <v>0</v>
      </c>
      <c r="H26" s="45">
        <f t="shared" si="20"/>
        <v>0</v>
      </c>
      <c r="I26" s="45">
        <f t="shared" si="20"/>
        <v>0</v>
      </c>
      <c r="J26" s="45">
        <f t="shared" si="20"/>
        <v>0</v>
      </c>
    </row>
    <row r="27" spans="1:10" ht="113.25" customHeight="1" x14ac:dyDescent="0.2">
      <c r="A27" s="1"/>
      <c r="B27" s="23" t="s">
        <v>8</v>
      </c>
      <c r="C27" s="23" t="s">
        <v>74</v>
      </c>
      <c r="D27" s="39" t="s">
        <v>15</v>
      </c>
      <c r="E27" s="45">
        <f t="shared" si="1"/>
        <v>69170.899999999994</v>
      </c>
      <c r="F27" s="45">
        <f>SUM(F28:F31)</f>
        <v>32711.1</v>
      </c>
      <c r="G27" s="45">
        <f t="shared" ref="G27:J27" si="21">SUM(G28:G31)</f>
        <v>36459.800000000003</v>
      </c>
      <c r="H27" s="45">
        <f t="shared" si="21"/>
        <v>0</v>
      </c>
      <c r="I27" s="45">
        <f t="shared" si="21"/>
        <v>0</v>
      </c>
      <c r="J27" s="45">
        <f t="shared" si="21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65712.3</v>
      </c>
      <c r="F29" s="45">
        <v>31075.5</v>
      </c>
      <c r="G29" s="45">
        <v>34636.800000000003</v>
      </c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3458.6</v>
      </c>
      <c r="F30" s="45">
        <v>1635.6</v>
      </c>
      <c r="G30" s="45">
        <v>1823</v>
      </c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28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54</v>
      </c>
      <c r="D32" s="40"/>
      <c r="E32" s="47">
        <f t="shared" si="1"/>
        <v>0</v>
      </c>
      <c r="F32" s="47">
        <f>SUM(F33:F36)</f>
        <v>0</v>
      </c>
      <c r="G32" s="47">
        <f t="shared" ref="G32:J32" si="22">SUM(G33:G36)</f>
        <v>0</v>
      </c>
      <c r="H32" s="47">
        <f t="shared" si="22"/>
        <v>0</v>
      </c>
      <c r="I32" s="47">
        <f t="shared" si="22"/>
        <v>0</v>
      </c>
      <c r="J32" s="47">
        <f t="shared" si="22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3">G38</f>
        <v>0</v>
      </c>
      <c r="H33" s="45">
        <f t="shared" si="23"/>
        <v>0</v>
      </c>
      <c r="I33" s="45">
        <f t="shared" si="23"/>
        <v>0</v>
      </c>
      <c r="J33" s="45">
        <f t="shared" si="23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4">SUM(F34:J34)</f>
        <v>0</v>
      </c>
      <c r="F34" s="45">
        <f>F39</f>
        <v>0</v>
      </c>
      <c r="G34" s="45">
        <f t="shared" ref="G34:J34" si="25">G39</f>
        <v>0</v>
      </c>
      <c r="H34" s="45">
        <f t="shared" si="25"/>
        <v>0</v>
      </c>
      <c r="I34" s="45">
        <f t="shared" si="25"/>
        <v>0</v>
      </c>
      <c r="J34" s="45">
        <f t="shared" si="25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4"/>
        <v>0</v>
      </c>
      <c r="F35" s="45">
        <f>F40</f>
        <v>0</v>
      </c>
      <c r="G35" s="45">
        <f t="shared" ref="G35:J35" si="26">G40</f>
        <v>0</v>
      </c>
      <c r="H35" s="45">
        <f t="shared" si="26"/>
        <v>0</v>
      </c>
      <c r="I35" s="45">
        <f t="shared" si="26"/>
        <v>0</v>
      </c>
      <c r="J35" s="45">
        <f t="shared" si="26"/>
        <v>0</v>
      </c>
    </row>
    <row r="36" spans="1:10" ht="21" customHeight="1" x14ac:dyDescent="0.2">
      <c r="A36" s="1"/>
      <c r="B36" s="41"/>
      <c r="C36" s="40"/>
      <c r="D36" s="48" t="s">
        <v>28</v>
      </c>
      <c r="E36" s="45">
        <f t="shared" si="24"/>
        <v>0</v>
      </c>
      <c r="F36" s="45">
        <f>F41</f>
        <v>0</v>
      </c>
      <c r="G36" s="45">
        <f t="shared" ref="G36:J36" si="27">G41</f>
        <v>0</v>
      </c>
      <c r="H36" s="45">
        <f t="shared" si="27"/>
        <v>0</v>
      </c>
      <c r="I36" s="45">
        <f t="shared" si="27"/>
        <v>0</v>
      </c>
      <c r="J36" s="45">
        <f t="shared" si="27"/>
        <v>0</v>
      </c>
    </row>
    <row r="37" spans="1:10" ht="33" customHeight="1" x14ac:dyDescent="0.25">
      <c r="A37" s="1"/>
      <c r="B37" s="22" t="s">
        <v>11</v>
      </c>
      <c r="C37" s="51" t="s">
        <v>75</v>
      </c>
      <c r="D37" s="39" t="s">
        <v>90</v>
      </c>
      <c r="E37" s="45">
        <f t="shared" si="24"/>
        <v>0</v>
      </c>
      <c r="F37" s="45">
        <f>SUM(F38:F41)</f>
        <v>0</v>
      </c>
      <c r="G37" s="45">
        <f t="shared" ref="G37:J37" si="28">SUM(G38:G41)</f>
        <v>0</v>
      </c>
      <c r="H37" s="45">
        <f t="shared" si="28"/>
        <v>0</v>
      </c>
      <c r="I37" s="45">
        <f t="shared" si="28"/>
        <v>0</v>
      </c>
      <c r="J37" s="45">
        <f t="shared" si="28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4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4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4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28</v>
      </c>
      <c r="E41" s="45">
        <f t="shared" si="24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4"/>
        <v>8041</v>
      </c>
      <c r="F42" s="47">
        <f>SUM(F43:F46)</f>
        <v>1714.2</v>
      </c>
      <c r="G42" s="47">
        <f t="shared" ref="G42:J42" si="29">SUM(G43:G46)</f>
        <v>1581.7</v>
      </c>
      <c r="H42" s="47">
        <f t="shared" si="29"/>
        <v>1581.7</v>
      </c>
      <c r="I42" s="47">
        <f t="shared" si="29"/>
        <v>1581.7</v>
      </c>
      <c r="J42" s="47">
        <f t="shared" si="29"/>
        <v>1581.7</v>
      </c>
    </row>
    <row r="43" spans="1:10" ht="15.75" x14ac:dyDescent="0.2">
      <c r="A43" s="1"/>
      <c r="B43" s="40"/>
      <c r="C43" s="40"/>
      <c r="D43" s="48" t="s">
        <v>18</v>
      </c>
      <c r="E43" s="45">
        <f t="shared" si="24"/>
        <v>0</v>
      </c>
      <c r="F43" s="45">
        <f>F48+F53+F58</f>
        <v>0</v>
      </c>
      <c r="G43" s="45">
        <f t="shared" ref="G43:J43" si="30">G48+G53+G58</f>
        <v>0</v>
      </c>
      <c r="H43" s="45">
        <f t="shared" si="30"/>
        <v>0</v>
      </c>
      <c r="I43" s="45">
        <f t="shared" si="30"/>
        <v>0</v>
      </c>
      <c r="J43" s="45">
        <f t="shared" si="30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4"/>
        <v>7651.5</v>
      </c>
      <c r="F44" s="45">
        <f>F49+F54+F59</f>
        <v>1630.7</v>
      </c>
      <c r="G44" s="45">
        <f t="shared" ref="G44:J44" si="31">G49+G54+G59</f>
        <v>1505.2</v>
      </c>
      <c r="H44" s="45">
        <f t="shared" si="31"/>
        <v>1505.2</v>
      </c>
      <c r="I44" s="45">
        <f t="shared" si="31"/>
        <v>1505.2</v>
      </c>
      <c r="J44" s="45">
        <f t="shared" si="31"/>
        <v>1505.2</v>
      </c>
    </row>
    <row r="45" spans="1:10" ht="15.75" x14ac:dyDescent="0.2">
      <c r="A45" s="1"/>
      <c r="B45" s="40"/>
      <c r="C45" s="40"/>
      <c r="D45" s="48" t="s">
        <v>20</v>
      </c>
      <c r="E45" s="45">
        <f t="shared" si="24"/>
        <v>389.5</v>
      </c>
      <c r="F45" s="45">
        <f>F50+F55+F60</f>
        <v>83.5</v>
      </c>
      <c r="G45" s="45">
        <f t="shared" ref="G45:J45" si="32">G50+G55+G60</f>
        <v>76.5</v>
      </c>
      <c r="H45" s="45">
        <f t="shared" si="32"/>
        <v>76.5</v>
      </c>
      <c r="I45" s="45">
        <f t="shared" si="32"/>
        <v>76.5</v>
      </c>
      <c r="J45" s="45">
        <f t="shared" si="32"/>
        <v>76.5</v>
      </c>
    </row>
    <row r="46" spans="1:10" ht="15.75" x14ac:dyDescent="0.2">
      <c r="A46" s="1"/>
      <c r="B46" s="40"/>
      <c r="C46" s="40"/>
      <c r="D46" s="48" t="s">
        <v>21</v>
      </c>
      <c r="E46" s="45">
        <f t="shared" si="24"/>
        <v>0</v>
      </c>
      <c r="F46" s="45">
        <f>F51+F56+F61</f>
        <v>0</v>
      </c>
      <c r="G46" s="45">
        <f t="shared" ref="G46:J46" si="33">G51+G56+G61</f>
        <v>0</v>
      </c>
      <c r="H46" s="45">
        <f t="shared" si="33"/>
        <v>0</v>
      </c>
      <c r="I46" s="45">
        <f t="shared" si="33"/>
        <v>0</v>
      </c>
      <c r="J46" s="45">
        <f t="shared" si="33"/>
        <v>0</v>
      </c>
    </row>
    <row r="47" spans="1:10" ht="22.9" customHeight="1" x14ac:dyDescent="0.2">
      <c r="A47" s="1"/>
      <c r="B47" s="13" t="s">
        <v>11</v>
      </c>
      <c r="C47" s="16" t="s">
        <v>87</v>
      </c>
      <c r="D47" s="48" t="s">
        <v>16</v>
      </c>
      <c r="E47" s="45">
        <f t="shared" si="24"/>
        <v>7387.8</v>
      </c>
      <c r="F47" s="45">
        <f>SUM(F48:F51)</f>
        <v>1577.8</v>
      </c>
      <c r="G47" s="45">
        <f t="shared" ref="G47:J47" si="34">SUM(G48:G51)</f>
        <v>1452.5</v>
      </c>
      <c r="H47" s="45">
        <f t="shared" si="34"/>
        <v>1452.5</v>
      </c>
      <c r="I47" s="45">
        <f t="shared" si="34"/>
        <v>1452.5</v>
      </c>
      <c r="J47" s="45">
        <f t="shared" si="34"/>
        <v>1452.5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4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4"/>
        <v>7387.8</v>
      </c>
      <c r="F49" s="45">
        <v>1577.8</v>
      </c>
      <c r="G49" s="45">
        <v>1452.5</v>
      </c>
      <c r="H49" s="45">
        <v>1452.5</v>
      </c>
      <c r="I49" s="45">
        <v>1452.5</v>
      </c>
      <c r="J49" s="45">
        <v>1452.5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4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4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88</v>
      </c>
      <c r="D52" s="6" t="s">
        <v>16</v>
      </c>
      <c r="E52" s="45">
        <f t="shared" si="24"/>
        <v>263.7</v>
      </c>
      <c r="F52" s="45">
        <f>SUM(F53:F55)</f>
        <v>52.9</v>
      </c>
      <c r="G52" s="45">
        <f t="shared" ref="G52:J52" si="35">SUM(G53:G55)</f>
        <v>52.7</v>
      </c>
      <c r="H52" s="45">
        <f t="shared" si="35"/>
        <v>52.7</v>
      </c>
      <c r="I52" s="45">
        <f t="shared" si="35"/>
        <v>52.7</v>
      </c>
      <c r="J52" s="45">
        <f t="shared" si="35"/>
        <v>52.7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4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4"/>
        <v>263.7</v>
      </c>
      <c r="F54" s="45">
        <v>52.9</v>
      </c>
      <c r="G54" s="45">
        <v>52.7</v>
      </c>
      <c r="H54" s="45">
        <v>52.7</v>
      </c>
      <c r="I54" s="45">
        <v>52.7</v>
      </c>
      <c r="J54" s="45">
        <v>52.7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4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4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89</v>
      </c>
      <c r="D57" s="6" t="s">
        <v>85</v>
      </c>
      <c r="E57" s="45">
        <f t="shared" si="24"/>
        <v>389.5</v>
      </c>
      <c r="F57" s="45">
        <f>SUM(F58:F61)</f>
        <v>83.5</v>
      </c>
      <c r="G57" s="45">
        <f t="shared" ref="G57:J57" si="36">SUM(G58:G61)</f>
        <v>76.5</v>
      </c>
      <c r="H57" s="45">
        <f t="shared" si="36"/>
        <v>76.5</v>
      </c>
      <c r="I57" s="45">
        <f t="shared" si="36"/>
        <v>76.5</v>
      </c>
      <c r="J57" s="45">
        <f t="shared" si="36"/>
        <v>76.5</v>
      </c>
    </row>
    <row r="58" spans="1:10" ht="15.75" x14ac:dyDescent="0.2">
      <c r="A58" s="1"/>
      <c r="B58" s="13"/>
      <c r="C58" s="13"/>
      <c r="D58" s="6" t="s">
        <v>18</v>
      </c>
      <c r="E58" s="45">
        <f t="shared" si="24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4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4"/>
        <v>389.5</v>
      </c>
      <c r="F60" s="45">
        <v>83.5</v>
      </c>
      <c r="G60" s="45">
        <v>76.5</v>
      </c>
      <c r="H60" s="45">
        <v>76.5</v>
      </c>
      <c r="I60" s="45">
        <v>76.5</v>
      </c>
      <c r="J60" s="45">
        <v>76.5</v>
      </c>
    </row>
    <row r="61" spans="1:10" ht="15.75" x14ac:dyDescent="0.2">
      <c r="A61" s="1"/>
      <c r="B61" s="13"/>
      <c r="C61" s="13"/>
      <c r="D61" s="6" t="s">
        <v>21</v>
      </c>
      <c r="E61" s="45">
        <f t="shared" si="24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tabSelected="1" view="pageBreakPreview" topLeftCell="B1" zoomScale="110" zoomScaleSheetLayoutView="110" workbookViewId="0">
      <selection activeCell="G8" sqref="G8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110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7" t="s">
        <v>99</v>
      </c>
      <c r="C3" s="107"/>
      <c r="D3" s="107"/>
      <c r="E3" s="107"/>
      <c r="F3" s="107"/>
      <c r="G3" s="107"/>
      <c r="H3" s="107"/>
      <c r="I3" s="107"/>
      <c r="J3" s="107"/>
      <c r="K3" s="1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103" t="s">
        <v>1</v>
      </c>
      <c r="C4" s="103" t="s">
        <v>2</v>
      </c>
      <c r="D4" s="103" t="s">
        <v>23</v>
      </c>
      <c r="E4" s="83" t="s">
        <v>30</v>
      </c>
      <c r="F4" s="83"/>
      <c r="G4" s="83"/>
      <c r="H4" s="83"/>
      <c r="I4" s="83"/>
      <c r="J4" s="83"/>
      <c r="K4" s="83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103"/>
      <c r="C5" s="103"/>
      <c r="D5" s="103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8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100</v>
      </c>
      <c r="C6" s="14" t="s">
        <v>15</v>
      </c>
      <c r="D6" s="54" t="s">
        <v>22</v>
      </c>
      <c r="E6" s="47">
        <f>SUM(F6:J6)</f>
        <v>100243.09999999999</v>
      </c>
      <c r="F6" s="47">
        <f>SUM(F7:F10)</f>
        <v>39152.5</v>
      </c>
      <c r="G6" s="47">
        <f t="shared" ref="G6:J6" si="0">SUM(G7:G10)</f>
        <v>42474</v>
      </c>
      <c r="H6" s="47">
        <f t="shared" si="0"/>
        <v>6316.2</v>
      </c>
      <c r="I6" s="47">
        <f t="shared" si="0"/>
        <v>6150.2</v>
      </c>
      <c r="J6" s="47">
        <f t="shared" si="0"/>
        <v>6150.2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73363.799999999988</v>
      </c>
      <c r="F8" s="45">
        <f>F13+F23+F33+F43</f>
        <v>32706.2</v>
      </c>
      <c r="G8" s="77">
        <f t="shared" ref="G8:J8" si="3">G13+G23+G33+G43</f>
        <v>36142</v>
      </c>
      <c r="H8" s="45">
        <f t="shared" si="3"/>
        <v>1505.2</v>
      </c>
      <c r="I8" s="45">
        <f t="shared" si="3"/>
        <v>1505.2</v>
      </c>
      <c r="J8" s="45">
        <f t="shared" si="3"/>
        <v>1505.2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25979.3</v>
      </c>
      <c r="F9" s="45">
        <f>F14+F24+F34+F44</f>
        <v>6266.2999999999993</v>
      </c>
      <c r="G9" s="45">
        <f t="shared" ref="G9:J9" si="4">G14+G24+G34+G44</f>
        <v>6152</v>
      </c>
      <c r="H9" s="45">
        <f t="shared" si="4"/>
        <v>4631</v>
      </c>
      <c r="I9" s="45">
        <f t="shared" si="4"/>
        <v>4465</v>
      </c>
      <c r="J9" s="45">
        <f t="shared" si="4"/>
        <v>4465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24</v>
      </c>
      <c r="C11" s="15"/>
      <c r="D11" s="5" t="s">
        <v>27</v>
      </c>
      <c r="E11" s="47">
        <f t="shared" si="1"/>
        <v>23031.200000000001</v>
      </c>
      <c r="F11" s="47">
        <f>SUM(F12:F15)</f>
        <v>4727.2</v>
      </c>
      <c r="G11" s="47">
        <f t="shared" ref="G11:J11" si="6">SUM(G12:G15)</f>
        <v>4432.5</v>
      </c>
      <c r="H11" s="47">
        <f t="shared" si="6"/>
        <v>4734.5</v>
      </c>
      <c r="I11" s="47">
        <f t="shared" si="6"/>
        <v>4568.5</v>
      </c>
      <c r="J11" s="47">
        <f t="shared" si="6"/>
        <v>4568.5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22131.200000000001</v>
      </c>
      <c r="F14" s="45">
        <f>F19</f>
        <v>4547.2</v>
      </c>
      <c r="G14" s="45">
        <f t="shared" ref="G14:J14" si="9">G19</f>
        <v>4252.5</v>
      </c>
      <c r="H14" s="45">
        <f t="shared" si="9"/>
        <v>4554.5</v>
      </c>
      <c r="I14" s="45">
        <f t="shared" si="9"/>
        <v>4388.5</v>
      </c>
      <c r="J14" s="45">
        <f t="shared" si="9"/>
        <v>4388.5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76</v>
      </c>
      <c r="C16" s="53" t="s">
        <v>85</v>
      </c>
      <c r="D16" s="52" t="s">
        <v>27</v>
      </c>
      <c r="E16" s="45">
        <f t="shared" si="1"/>
        <v>23031.200000000001</v>
      </c>
      <c r="F16" s="45">
        <f>SUM(F17:F20)</f>
        <v>4727.2</v>
      </c>
      <c r="G16" s="45">
        <f t="shared" ref="G16:J16" si="11">SUM(G17:G20)</f>
        <v>4432.5</v>
      </c>
      <c r="H16" s="45">
        <f t="shared" si="11"/>
        <v>4734.5</v>
      </c>
      <c r="I16" s="45">
        <f t="shared" si="11"/>
        <v>4568.5</v>
      </c>
      <c r="J16" s="45">
        <f t="shared" si="11"/>
        <v>4568.5</v>
      </c>
      <c r="K16" s="13" t="s">
        <v>80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22131.200000000001</v>
      </c>
      <c r="F19" s="45">
        <v>4547.2</v>
      </c>
      <c r="G19" s="45">
        <v>4252.5</v>
      </c>
      <c r="H19" s="45">
        <v>4554.5</v>
      </c>
      <c r="I19" s="45">
        <v>4388.5</v>
      </c>
      <c r="J19" s="45">
        <v>4388.5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67</v>
      </c>
      <c r="C21" s="14"/>
      <c r="D21" s="5" t="s">
        <v>27</v>
      </c>
      <c r="E21" s="47">
        <f t="shared" si="1"/>
        <v>69170.899999999994</v>
      </c>
      <c r="F21" s="47">
        <f>SUM(F22:F25)</f>
        <v>32711.1</v>
      </c>
      <c r="G21" s="47">
        <f t="shared" ref="G21:J21" si="12">SUM(G22:G25)</f>
        <v>36459.800000000003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65712.3</v>
      </c>
      <c r="F23" s="45">
        <f>F28</f>
        <v>31075.5</v>
      </c>
      <c r="G23" s="45">
        <f t="shared" ref="G23:J23" si="14">G28</f>
        <v>34636.800000000003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3458.6</v>
      </c>
      <c r="F24" s="45">
        <v>1635.6</v>
      </c>
      <c r="G24" s="45">
        <f t="shared" ref="G24:J24" si="15">G29</f>
        <v>1823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77</v>
      </c>
      <c r="C26" s="39" t="s">
        <v>15</v>
      </c>
      <c r="D26" s="52" t="s">
        <v>27</v>
      </c>
      <c r="E26" s="45">
        <f t="shared" si="1"/>
        <v>69170.899999999994</v>
      </c>
      <c r="F26" s="45">
        <f>SUM(F27:F30)</f>
        <v>32711.1</v>
      </c>
      <c r="G26" s="45">
        <f t="shared" ref="G26:J26" si="17">SUM(G27:G30)</f>
        <v>36459.800000000003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68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65712.3</v>
      </c>
      <c r="F28" s="45">
        <v>31075.5</v>
      </c>
      <c r="G28" s="45">
        <v>34636.800000000003</v>
      </c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3458.6</v>
      </c>
      <c r="F29" s="45">
        <v>1635.6</v>
      </c>
      <c r="G29" s="45">
        <v>1823</v>
      </c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101</v>
      </c>
      <c r="C31" s="16"/>
      <c r="D31" s="5" t="s">
        <v>27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78</v>
      </c>
      <c r="C36" s="63" t="s">
        <v>102</v>
      </c>
      <c r="D36" s="30" t="s">
        <v>27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70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103</v>
      </c>
      <c r="C41" s="14"/>
      <c r="D41" s="5" t="s">
        <v>27</v>
      </c>
      <c r="E41" s="47">
        <f t="shared" si="23"/>
        <v>8041</v>
      </c>
      <c r="F41" s="57">
        <f>SUM(F42:F45)</f>
        <v>1714.2</v>
      </c>
      <c r="G41" s="57">
        <f t="shared" ref="G41:J41" si="30">SUM(G42:G45)</f>
        <v>1581.7</v>
      </c>
      <c r="H41" s="57">
        <f t="shared" si="30"/>
        <v>1581.7</v>
      </c>
      <c r="I41" s="57">
        <f t="shared" si="30"/>
        <v>1581.7</v>
      </c>
      <c r="J41" s="57">
        <f t="shared" si="30"/>
        <v>1581.7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7651.5</v>
      </c>
      <c r="F43" s="56">
        <v>1630.7</v>
      </c>
      <c r="G43" s="56">
        <v>1505.2</v>
      </c>
      <c r="H43" s="56">
        <f t="shared" ref="H43:J43" si="32">H48+H53+H58</f>
        <v>1505.2</v>
      </c>
      <c r="I43" s="56">
        <f t="shared" si="32"/>
        <v>1505.2</v>
      </c>
      <c r="J43" s="56">
        <f t="shared" si="32"/>
        <v>1505.2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389.5</v>
      </c>
      <c r="F44" s="56">
        <v>83.5</v>
      </c>
      <c r="G44" s="56">
        <f t="shared" ref="G44:J44" si="33">G49+G54+G59</f>
        <v>76.5</v>
      </c>
      <c r="H44" s="56">
        <f t="shared" si="33"/>
        <v>76.5</v>
      </c>
      <c r="I44" s="56">
        <f t="shared" si="33"/>
        <v>76.5</v>
      </c>
      <c r="J44" s="56">
        <f t="shared" si="33"/>
        <v>76.5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4">G50+G55+G60</f>
        <v>0</v>
      </c>
      <c r="H45" s="56">
        <f t="shared" si="34"/>
        <v>0</v>
      </c>
      <c r="I45" s="56">
        <f t="shared" si="34"/>
        <v>0</v>
      </c>
      <c r="J45" s="56">
        <f t="shared" si="34"/>
        <v>0</v>
      </c>
      <c r="K45" s="13"/>
    </row>
    <row r="46" spans="1:11" ht="161.25" customHeight="1" x14ac:dyDescent="0.2">
      <c r="A46" s="1"/>
      <c r="B46" s="16" t="s">
        <v>104</v>
      </c>
      <c r="C46" s="16" t="s">
        <v>16</v>
      </c>
      <c r="D46" s="52" t="s">
        <v>27</v>
      </c>
      <c r="E46" s="45">
        <f t="shared" si="23"/>
        <v>7387.8</v>
      </c>
      <c r="F46" s="56">
        <v>1577.8</v>
      </c>
      <c r="G46" s="56">
        <v>1452.5</v>
      </c>
      <c r="H46" s="56">
        <v>1452.5</v>
      </c>
      <c r="I46" s="56">
        <v>1452.5</v>
      </c>
      <c r="J46" s="56">
        <v>1452.5</v>
      </c>
      <c r="K46" s="13" t="s">
        <v>71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7387.8</v>
      </c>
      <c r="F48" s="45">
        <v>1577.8</v>
      </c>
      <c r="G48" s="45">
        <v>1452.5</v>
      </c>
      <c r="H48" s="45">
        <v>1452.5</v>
      </c>
      <c r="I48" s="45">
        <v>1452.5</v>
      </c>
      <c r="J48" s="45">
        <v>1452.5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105</v>
      </c>
      <c r="C51" s="16" t="s">
        <v>16</v>
      </c>
      <c r="D51" s="52" t="s">
        <v>27</v>
      </c>
      <c r="E51" s="45">
        <f t="shared" si="23"/>
        <v>263.7</v>
      </c>
      <c r="F51" s="45">
        <f>SUM(F52:F55)</f>
        <v>52.9</v>
      </c>
      <c r="G51" s="45">
        <f t="shared" ref="G51:J51" si="35">SUM(G52:G55)</f>
        <v>52.7</v>
      </c>
      <c r="H51" s="45">
        <f t="shared" si="35"/>
        <v>52.7</v>
      </c>
      <c r="I51" s="45">
        <f t="shared" si="35"/>
        <v>52.7</v>
      </c>
      <c r="J51" s="45">
        <f t="shared" si="35"/>
        <v>52.7</v>
      </c>
      <c r="K51" s="13" t="s">
        <v>72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263.7</v>
      </c>
      <c r="F53" s="45">
        <v>52.9</v>
      </c>
      <c r="G53" s="45">
        <v>52.7</v>
      </c>
      <c r="H53" s="45">
        <v>52.7</v>
      </c>
      <c r="I53" s="45">
        <v>52.7</v>
      </c>
      <c r="J53" s="45">
        <v>52.7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79</v>
      </c>
      <c r="C56" s="16" t="s">
        <v>85</v>
      </c>
      <c r="D56" s="52" t="s">
        <v>27</v>
      </c>
      <c r="E56" s="45">
        <f t="shared" si="23"/>
        <v>389.5</v>
      </c>
      <c r="F56" s="45">
        <v>83.5</v>
      </c>
      <c r="G56" s="45">
        <v>76.5</v>
      </c>
      <c r="H56" s="45">
        <v>76.5</v>
      </c>
      <c r="I56" s="45">
        <v>76.5</v>
      </c>
      <c r="J56" s="45">
        <v>76.5</v>
      </c>
      <c r="K56" s="13" t="s">
        <v>84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389.5</v>
      </c>
      <c r="F59" s="45">
        <v>83.5</v>
      </c>
      <c r="G59" s="45">
        <v>76.5</v>
      </c>
      <c r="H59" s="45">
        <v>76.5</v>
      </c>
      <c r="I59" s="45">
        <v>76.5</v>
      </c>
      <c r="J59" s="45">
        <v>76.5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(137)</vt:lpstr>
      <vt:lpstr>Лист1 (138)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2021-11-09T09:00:31Z</cp:lastPrinted>
  <dcterms:created xsi:type="dcterms:W3CDTF">2005-07-26T05:12:55Z</dcterms:created>
  <dcterms:modified xsi:type="dcterms:W3CDTF">2021-11-09T09:00:39Z</dcterms:modified>
</cp:coreProperties>
</file>