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60" windowWidth="15192" windowHeight="9756" activeTab="0"/>
  </bookViews>
  <sheets>
    <sheet name="на 01.05" sheetId="1" r:id="rId1"/>
  </sheets>
  <definedNames>
    <definedName name="_xlnm.Print_Titles" localSheetId="0">'на 01.05'!$A:$B,'на 01.05'!$15:$17</definedName>
  </definedNames>
  <calcPr fullCalcOnLoad="1"/>
</workbook>
</file>

<file path=xl/sharedStrings.xml><?xml version="1.0" encoding="utf-8"?>
<sst xmlns="http://schemas.openxmlformats.org/spreadsheetml/2006/main" count="132" uniqueCount="103">
  <si>
    <t/>
  </si>
  <si>
    <t>Единица измерения: тыс.руб.</t>
  </si>
  <si>
    <t>Наименование показателя планирования</t>
  </si>
  <si>
    <t>Код строки</t>
  </si>
  <si>
    <t>Кассовый план на год</t>
  </si>
  <si>
    <t>I квартал</t>
  </si>
  <si>
    <t>ИТОГО I квартал</t>
  </si>
  <si>
    <t>II квартал</t>
  </si>
  <si>
    <t>ИТОГО II квартал</t>
  </si>
  <si>
    <t>III квартал</t>
  </si>
  <si>
    <t>ИТОГО III квартал</t>
  </si>
  <si>
    <t>IV квартал</t>
  </si>
  <si>
    <t>ИТОГО IV квартал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</si>
  <si>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</si>
  <si>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</si>
  <si>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</si>
  <si>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</si>
  <si>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</si>
  <si>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</si>
  <si>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</si>
  <si>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</si>
  <si>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</si>
  <si>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</si>
  <si>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</si>
  <si>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</si>
  <si>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1</t>
  </si>
  <si>
    <t>2</t>
  </si>
  <si>
    <t>3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</si>
  <si>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</si>
  <si>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</si>
  <si>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</si>
  <si>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</si>
  <si>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</si>
  <si>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</si>
  <si>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</si>
  <si>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</si>
  <si>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</si>
  <si>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</si>
  <si>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</si>
  <si>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</si>
  <si>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</si>
  <si>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</si>
  <si>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</si>
  <si>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</si>
  <si>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Начальник управления бюджетной политики</t>
  </si>
  <si>
    <t>011</t>
  </si>
  <si>
    <t>012</t>
  </si>
  <si>
    <t>Остаток целевых средств</t>
  </si>
  <si>
    <t>Остаток нецелевых средств</t>
  </si>
  <si>
    <t>А.Н .Петрова</t>
  </si>
  <si>
    <t>0100</t>
  </si>
  <si>
    <t>0120</t>
  </si>
  <si>
    <t>0200</t>
  </si>
  <si>
    <t xml:space="preserve"> в том числе:</t>
  </si>
  <si>
    <t>0110</t>
  </si>
  <si>
    <t>0210</t>
  </si>
  <si>
    <t>0220</t>
  </si>
  <si>
    <t>0230</t>
  </si>
  <si>
    <t>0240</t>
  </si>
  <si>
    <t>0250</t>
  </si>
  <si>
    <t>ДЕФИЦИТ (-), ПРОФИЦИТ (+)</t>
  </si>
  <si>
    <t>0300</t>
  </si>
  <si>
    <t>ИСТОЧНИКИ ФИНАНСИРОВАНИЯ ДЕФИЦИТА</t>
  </si>
  <si>
    <t>0400</t>
  </si>
  <si>
    <t>Кассовые поступления по источникам финансирования дефицита бюджета -всего</t>
  </si>
  <si>
    <t>0500</t>
  </si>
  <si>
    <t>0600</t>
  </si>
  <si>
    <t>0610</t>
  </si>
  <si>
    <t>0700</t>
  </si>
  <si>
    <t>0800</t>
  </si>
  <si>
    <t>0900</t>
  </si>
  <si>
    <t>1000</t>
  </si>
  <si>
    <t>1100</t>
  </si>
  <si>
    <t>КАССОВЫЕ ПОСТУПЛЕНИЯ ПО ДОХОДАМ  -всего</t>
  </si>
  <si>
    <t>КАССОВЫЕ ВЫПЛАТЫ ПО РАСХОДАМ - всего</t>
  </si>
  <si>
    <t>доходы (налоговые и неналоговые)</t>
  </si>
  <si>
    <t>безвозмездные поступления</t>
  </si>
  <si>
    <t>межбюджетные трансферты (по ВР 500)</t>
  </si>
  <si>
    <t>Периодичность: ежемесячная</t>
  </si>
  <si>
    <r>
      <t xml:space="preserve">СПРАВОЧНО: </t>
    </r>
    <r>
      <rPr>
        <sz val="8"/>
        <rFont val="Times New Roman"/>
        <family val="1"/>
      </rPr>
      <t>Средства от заимствования со счетов бюджетных и автономных учреждений (со счета 40601 на счет 40201)</t>
    </r>
  </si>
  <si>
    <t>капитальные вложения в объекты недвижимого имущества МО Красносельское (по ВР 400)</t>
  </si>
  <si>
    <t>Выплаты по оплате труда(вид расхода 100)</t>
  </si>
  <si>
    <t>другие расходы(вид расхода 200)</t>
  </si>
  <si>
    <t>0260</t>
  </si>
  <si>
    <t>другие расходы (вид расхода 800)</t>
  </si>
  <si>
    <t>0270</t>
  </si>
  <si>
    <t>социальные выплаты (вид расхода 300)</t>
  </si>
  <si>
    <t>0280</t>
  </si>
  <si>
    <t>Решение СНД о бюджете</t>
  </si>
  <si>
    <t>предоставление субсидий  бюджетным учреждениями иным некомерческим организациям (по ВР 600)</t>
  </si>
  <si>
    <t>Кассовые выплаты по источникам финансирования дефицита  бюджета МО Симское -всего</t>
  </si>
  <si>
    <t>погашение муниципального внутреннего долга  МО Симское</t>
  </si>
  <si>
    <t>РЕЗУЛЬТАТ ОПЕРАЦИЙ (без операций по управлению средствами на едином счете бюджета МО Симское) (стр.0300+стр.0500-стр.0600)</t>
  </si>
  <si>
    <t>Остатки на едином счете  бюджета МО Симское  на начало периода ( без средств от заимствования со счетов бюджетных учреждений)</t>
  </si>
  <si>
    <t>Предельный объем средств, используемых на осуществление операций по управлению остатками средств на едином счете бюджета (изменение остатков на едином счете о бюджета МО Симское) (стр.800-стр.900)</t>
  </si>
  <si>
    <t>Остатки на едином счете  бюджета  МО Симское на конец периода (без средств от заимствования со счетов бюджетных учреждений)</t>
  </si>
  <si>
    <t>Глава администрации МО Симское</t>
  </si>
  <si>
    <t>О.Н.Романкевич</t>
  </si>
  <si>
    <t>Н.Н.Софронова</t>
  </si>
  <si>
    <t>Директор МКУ "ЦБ МО Симское"</t>
  </si>
  <si>
    <t>обслуживание  муниципального долга  МО Симское ВР 700)</t>
  </si>
  <si>
    <t>Кассовый план исполнения  бюджета муниципального образования Симское  на 2019 год</t>
  </si>
  <si>
    <t>(по состоянию на "01"июня 2019г.)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</si>
</sst>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0.0"/>
    <numFmt numFmtId="174" formatCode="000000"/>
    <numFmt numFmtId="175" formatCode="#,##0.000"/>
    <numFmt numFmtId="176" formatCode="#,##0.0000"/>
    <numFmt numFmtId="177" formatCode="#,##0.00000"/>
  </numFmts>
  <fonts count="47">
    <font>
      <sz val="10"/>
      <name val="Arial Cyr"/>
      <family val="0"/>
    </font>
    <font>
      <sz val="10"/>
      <name val="Helv"/>
      <family val="0"/>
    </font>
    <font>
      <sz val="10"/>
      <name val="Times New Roman"/>
      <family val="1"/>
    </font>
    <font>
      <b/>
      <sz val="15"/>
      <color indexed="56"/>
      <name val="Calibri"/>
      <family val="2"/>
    </font>
    <font>
      <b/>
      <sz val="18"/>
      <color indexed="56"/>
      <name val="Cambria"/>
      <family val="2"/>
    </font>
    <font>
      <sz val="10"/>
      <color indexed="8"/>
      <name val="Times New Roman"/>
      <family val="1"/>
    </font>
    <font>
      <sz val="8"/>
      <name val="Arial Cyr"/>
      <family val="0"/>
    </font>
    <font>
      <b/>
      <sz val="10"/>
      <name val="Arial Cyr"/>
      <family val="0"/>
    </font>
    <font>
      <sz val="8"/>
      <color indexed="8"/>
      <name val="Times New Roman"/>
      <family val="1"/>
    </font>
    <font>
      <b/>
      <sz val="8"/>
      <color indexed="8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sz val="12"/>
      <name val="Arial Cyr"/>
      <family val="0"/>
    </font>
    <font>
      <sz val="9"/>
      <name val="Arial Cyr"/>
      <family val="0"/>
    </font>
    <font>
      <sz val="9"/>
      <name val="Times New Roman"/>
      <family val="1"/>
    </font>
    <font>
      <sz val="9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1" fillId="0" borderId="0">
      <alignment/>
      <protection/>
    </xf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84">
    <xf numFmtId="0" fontId="0" fillId="0" borderId="0" xfId="0" applyAlignment="1">
      <alignment/>
    </xf>
    <xf numFmtId="0" fontId="0" fillId="0" borderId="0" xfId="0" applyFont="1" applyFill="1" applyAlignment="1">
      <alignment vertical="top" wrapText="1"/>
    </xf>
    <xf numFmtId="0" fontId="2" fillId="0" borderId="0" xfId="52" applyFont="1">
      <alignment/>
      <protection/>
    </xf>
    <xf numFmtId="0" fontId="5" fillId="0" borderId="0" xfId="0" applyFont="1" applyFill="1" applyAlignment="1">
      <alignment vertical="top" wrapText="1"/>
    </xf>
    <xf numFmtId="172" fontId="0" fillId="0" borderId="0" xfId="0" applyNumberFormat="1" applyAlignment="1">
      <alignment/>
    </xf>
    <xf numFmtId="172" fontId="0" fillId="0" borderId="0" xfId="0" applyNumberFormat="1" applyFont="1" applyFill="1" applyAlignment="1">
      <alignment vertical="top" wrapText="1"/>
    </xf>
    <xf numFmtId="0" fontId="9" fillId="0" borderId="10" xfId="56" applyNumberFormat="1" applyFont="1" applyFill="1" applyBorder="1" applyAlignment="1">
      <alignment horizontal="left" vertical="top" wrapText="1"/>
    </xf>
    <xf numFmtId="0" fontId="8" fillId="0" borderId="10" xfId="56" applyNumberFormat="1" applyFont="1" applyFill="1" applyBorder="1" applyAlignment="1">
      <alignment horizontal="left" vertical="top" wrapText="1"/>
    </xf>
    <xf numFmtId="0" fontId="9" fillId="0" borderId="10" xfId="0" applyFont="1" applyFill="1" applyBorder="1" applyAlignment="1">
      <alignment horizontal="center" vertical="center" wrapText="1"/>
    </xf>
    <xf numFmtId="0" fontId="9" fillId="0" borderId="10" xfId="44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9" fillId="0" borderId="10" xfId="50" applyFont="1" applyFill="1" applyBorder="1" applyAlignment="1">
      <alignment horizontal="center" vertical="top" wrapText="1"/>
    </xf>
    <xf numFmtId="0" fontId="9" fillId="0" borderId="10" xfId="50" applyNumberFormat="1" applyFont="1" applyFill="1" applyBorder="1" applyAlignment="1">
      <alignment horizontal="center" vertical="top" wrapText="1"/>
    </xf>
    <xf numFmtId="0" fontId="9" fillId="33" borderId="10" xfId="50" applyFont="1" applyFill="1" applyBorder="1" applyAlignment="1">
      <alignment horizontal="center" vertical="top" wrapText="1"/>
    </xf>
    <xf numFmtId="49" fontId="9" fillId="0" borderId="10" xfId="60" applyNumberFormat="1" applyFont="1" applyFill="1" applyBorder="1" applyAlignment="1">
      <alignment horizontal="center" vertical="top" wrapText="1"/>
    </xf>
    <xf numFmtId="172" fontId="10" fillId="0" borderId="10" xfId="43" applyNumberFormat="1" applyFont="1" applyFill="1" applyBorder="1" applyAlignment="1">
      <alignment horizontal="right" vertical="top" wrapText="1"/>
    </xf>
    <xf numFmtId="172" fontId="10" fillId="0" borderId="10" xfId="60" applyNumberFormat="1" applyFont="1" applyFill="1" applyBorder="1" applyAlignment="1">
      <alignment horizontal="right" vertical="top" wrapText="1"/>
    </xf>
    <xf numFmtId="172" fontId="10" fillId="0" borderId="10" xfId="0" applyNumberFormat="1" applyFont="1" applyFill="1" applyBorder="1" applyAlignment="1">
      <alignment vertical="top" wrapText="1"/>
    </xf>
    <xf numFmtId="49" fontId="8" fillId="0" borderId="10" xfId="60" applyNumberFormat="1" applyFont="1" applyFill="1" applyBorder="1" applyAlignment="1">
      <alignment horizontal="center" vertical="top" wrapText="1"/>
    </xf>
    <xf numFmtId="172" fontId="11" fillId="0" borderId="10" xfId="60" applyNumberFormat="1" applyFont="1" applyFill="1" applyBorder="1" applyAlignment="1">
      <alignment horizontal="right" vertical="top" wrapText="1"/>
    </xf>
    <xf numFmtId="172" fontId="11" fillId="0" borderId="10" xfId="43" applyNumberFormat="1" applyFont="1" applyFill="1" applyBorder="1" applyAlignment="1">
      <alignment horizontal="right" vertical="top" wrapText="1"/>
    </xf>
    <xf numFmtId="0" fontId="12" fillId="0" borderId="0" xfId="52" applyFont="1" applyAlignment="1">
      <alignment horizontal="left"/>
      <protection/>
    </xf>
    <xf numFmtId="0" fontId="13" fillId="0" borderId="0" xfId="0" applyFont="1" applyFill="1" applyAlignment="1">
      <alignment vertical="top" wrapText="1"/>
    </xf>
    <xf numFmtId="0" fontId="12" fillId="0" borderId="0" xfId="52" applyFont="1" applyFill="1" applyAlignment="1">
      <alignment/>
      <protection/>
    </xf>
    <xf numFmtId="0" fontId="6" fillId="0" borderId="0" xfId="0" applyFont="1" applyAlignment="1">
      <alignment horizontal="left" wrapText="1" readingOrder="2"/>
    </xf>
    <xf numFmtId="0" fontId="6" fillId="0" borderId="0" xfId="0" applyFont="1" applyAlignment="1">
      <alignment/>
    </xf>
    <xf numFmtId="0" fontId="15" fillId="0" borderId="0" xfId="52" applyFont="1" applyFill="1">
      <alignment/>
      <protection/>
    </xf>
    <xf numFmtId="0" fontId="15" fillId="0" borderId="0" xfId="52" applyFont="1" applyFill="1" applyAlignment="1">
      <alignment horizontal="center"/>
      <protection/>
    </xf>
    <xf numFmtId="0" fontId="16" fillId="0" borderId="0" xfId="0" applyFont="1" applyFill="1" applyAlignment="1">
      <alignment vertical="top" wrapText="1"/>
    </xf>
    <xf numFmtId="0" fontId="15" fillId="0" borderId="0" xfId="52" applyFont="1" applyAlignment="1">
      <alignment/>
      <protection/>
    </xf>
    <xf numFmtId="0" fontId="15" fillId="0" borderId="0" xfId="52" applyFont="1">
      <alignment/>
      <protection/>
    </xf>
    <xf numFmtId="0" fontId="14" fillId="0" borderId="0" xfId="0" applyFont="1" applyFill="1" applyAlignment="1">
      <alignment vertical="top" wrapText="1"/>
    </xf>
    <xf numFmtId="0" fontId="15" fillId="0" borderId="0" xfId="0" applyFont="1" applyAlignment="1">
      <alignment wrapText="1"/>
    </xf>
    <xf numFmtId="0" fontId="15" fillId="0" borderId="0" xfId="0" applyFont="1" applyAlignment="1">
      <alignment/>
    </xf>
    <xf numFmtId="0" fontId="15" fillId="0" borderId="11" xfId="52" applyFont="1" applyFill="1" applyBorder="1" applyAlignment="1">
      <alignment horizontal="left" wrapText="1"/>
      <protection/>
    </xf>
    <xf numFmtId="0" fontId="0" fillId="0" borderId="11" xfId="0" applyBorder="1" applyAlignment="1">
      <alignment horizontal="left" wrapText="1"/>
    </xf>
    <xf numFmtId="0" fontId="0" fillId="34" borderId="0" xfId="0" applyFont="1" applyFill="1" applyAlignment="1">
      <alignment vertical="top" wrapText="1"/>
    </xf>
    <xf numFmtId="0" fontId="0" fillId="34" borderId="0" xfId="0" applyFill="1" applyAlignment="1">
      <alignment/>
    </xf>
    <xf numFmtId="0" fontId="7" fillId="34" borderId="0" xfId="0" applyFont="1" applyFill="1" applyAlignment="1">
      <alignment vertical="top" wrapText="1"/>
    </xf>
    <xf numFmtId="0" fontId="7" fillId="34" borderId="0" xfId="0" applyFont="1" applyFill="1" applyAlignment="1">
      <alignment/>
    </xf>
    <xf numFmtId="168" fontId="9" fillId="34" borderId="10" xfId="43" applyFont="1" applyFill="1" applyBorder="1" applyAlignment="1">
      <alignment horizontal="left" vertical="top" wrapText="1"/>
    </xf>
    <xf numFmtId="0" fontId="9" fillId="34" borderId="10" xfId="44" applyFont="1" applyFill="1" applyBorder="1" applyAlignment="1">
      <alignment horizontal="left" vertical="top" wrapText="1"/>
    </xf>
    <xf numFmtId="49" fontId="8" fillId="34" borderId="10" xfId="60" applyNumberFormat="1" applyFont="1" applyFill="1" applyBorder="1" applyAlignment="1">
      <alignment horizontal="center" vertical="top" wrapText="1"/>
    </xf>
    <xf numFmtId="49" fontId="9" fillId="34" borderId="10" xfId="60" applyNumberFormat="1" applyFont="1" applyFill="1" applyBorder="1" applyAlignment="1">
      <alignment horizontal="center" vertical="top" wrapText="1"/>
    </xf>
    <xf numFmtId="0" fontId="8" fillId="34" borderId="10" xfId="56" applyNumberFormat="1" applyFont="1" applyFill="1" applyBorder="1" applyAlignment="1">
      <alignment horizontal="left" vertical="top" wrapText="1"/>
    </xf>
    <xf numFmtId="0" fontId="9" fillId="34" borderId="10" xfId="56" applyNumberFormat="1" applyFont="1" applyFill="1" applyBorder="1" applyAlignment="1">
      <alignment horizontal="left" vertical="top" wrapText="1"/>
    </xf>
    <xf numFmtId="0" fontId="10" fillId="34" borderId="10" xfId="0" applyFont="1" applyFill="1" applyBorder="1" applyAlignment="1">
      <alignment wrapText="1"/>
    </xf>
    <xf numFmtId="172" fontId="11" fillId="34" borderId="10" xfId="60" applyNumberFormat="1" applyFont="1" applyFill="1" applyBorder="1" applyAlignment="1">
      <alignment horizontal="right" vertical="top" wrapText="1"/>
    </xf>
    <xf numFmtId="172" fontId="10" fillId="34" borderId="10" xfId="60" applyNumberFormat="1" applyFont="1" applyFill="1" applyBorder="1" applyAlignment="1">
      <alignment horizontal="right" vertical="top" wrapText="1"/>
    </xf>
    <xf numFmtId="172" fontId="10" fillId="34" borderId="10" xfId="0" applyNumberFormat="1" applyFont="1" applyFill="1" applyBorder="1" applyAlignment="1">
      <alignment vertical="top"/>
    </xf>
    <xf numFmtId="172" fontId="11" fillId="34" borderId="10" xfId="0" applyNumberFormat="1" applyFont="1" applyFill="1" applyBorder="1" applyAlignment="1">
      <alignment vertical="top"/>
    </xf>
    <xf numFmtId="172" fontId="11" fillId="34" borderId="10" xfId="59" applyNumberFormat="1" applyFont="1" applyFill="1" applyBorder="1" applyAlignment="1">
      <alignment horizontal="right" vertical="top" wrapText="1"/>
    </xf>
    <xf numFmtId="172" fontId="10" fillId="34" borderId="10" xfId="43" applyNumberFormat="1" applyFont="1" applyFill="1" applyBorder="1" applyAlignment="1">
      <alignment horizontal="right" vertical="top" wrapText="1"/>
    </xf>
    <xf numFmtId="168" fontId="9" fillId="0" borderId="10" xfId="43" applyFont="1" applyFill="1" applyBorder="1" applyAlignment="1">
      <alignment horizontal="left" vertical="top" wrapText="1"/>
    </xf>
    <xf numFmtId="0" fontId="7" fillId="0" borderId="0" xfId="0" applyFont="1" applyFill="1" applyAlignment="1">
      <alignment vertical="top" wrapText="1"/>
    </xf>
    <xf numFmtId="0" fontId="7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0" xfId="0" applyFont="1" applyAlignment="1">
      <alignment/>
    </xf>
    <xf numFmtId="0" fontId="10" fillId="0" borderId="10" xfId="50" applyFont="1" applyFill="1" applyBorder="1" applyAlignment="1">
      <alignment horizontal="center" vertical="top" wrapText="1"/>
    </xf>
    <xf numFmtId="0" fontId="15" fillId="0" borderId="0" xfId="0" applyFont="1" applyFill="1" applyAlignment="1">
      <alignment vertical="top" wrapText="1"/>
    </xf>
    <xf numFmtId="0" fontId="0" fillId="0" borderId="0" xfId="0" applyFont="1" applyAlignment="1">
      <alignment wrapText="1"/>
    </xf>
    <xf numFmtId="0" fontId="2" fillId="0" borderId="0" xfId="0" applyFont="1" applyFill="1" applyAlignment="1">
      <alignment vertical="top" wrapText="1"/>
    </xf>
    <xf numFmtId="0" fontId="10" fillId="0" borderId="10" xfId="44" applyFont="1" applyFill="1" applyBorder="1" applyAlignment="1">
      <alignment horizontal="left" vertical="top" wrapText="1"/>
    </xf>
    <xf numFmtId="49" fontId="10" fillId="0" borderId="10" xfId="60" applyNumberFormat="1" applyFont="1" applyFill="1" applyBorder="1" applyAlignment="1">
      <alignment horizontal="center" vertical="top" wrapText="1"/>
    </xf>
    <xf numFmtId="0" fontId="0" fillId="0" borderId="0" xfId="0" applyFont="1" applyFill="1" applyAlignment="1">
      <alignment vertical="top" wrapText="1"/>
    </xf>
    <xf numFmtId="0" fontId="0" fillId="0" borderId="0" xfId="0" applyFont="1" applyFill="1" applyAlignment="1">
      <alignment/>
    </xf>
    <xf numFmtId="177" fontId="10" fillId="34" borderId="10" xfId="60" applyNumberFormat="1" applyFont="1" applyFill="1" applyBorder="1" applyAlignment="1">
      <alignment horizontal="right" vertical="top" wrapText="1"/>
    </xf>
    <xf numFmtId="177" fontId="10" fillId="0" borderId="10" xfId="43" applyNumberFormat="1" applyFont="1" applyFill="1" applyBorder="1" applyAlignment="1">
      <alignment horizontal="right" vertical="top" wrapText="1"/>
    </xf>
    <xf numFmtId="177" fontId="11" fillId="0" borderId="10" xfId="60" applyNumberFormat="1" applyFont="1" applyFill="1" applyBorder="1" applyAlignment="1">
      <alignment horizontal="right" vertical="top" wrapText="1"/>
    </xf>
    <xf numFmtId="177" fontId="10" fillId="0" borderId="10" xfId="60" applyNumberFormat="1" applyFont="1" applyFill="1" applyBorder="1" applyAlignment="1">
      <alignment horizontal="right" vertical="top" wrapText="1"/>
    </xf>
    <xf numFmtId="0" fontId="10" fillId="0" borderId="10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15" fillId="0" borderId="0" xfId="52" applyFont="1" applyAlignment="1">
      <alignment wrapText="1"/>
      <protection/>
    </xf>
    <xf numFmtId="0" fontId="14" fillId="0" borderId="0" xfId="0" applyFont="1" applyAlignment="1">
      <alignment/>
    </xf>
    <xf numFmtId="0" fontId="6" fillId="0" borderId="0" xfId="0" applyFont="1" applyAlignment="1">
      <alignment horizontal="left" wrapText="1" readingOrder="2"/>
    </xf>
    <xf numFmtId="0" fontId="0" fillId="0" borderId="0" xfId="0" applyAlignment="1">
      <alignment horizontal="left" wrapText="1" readingOrder="2"/>
    </xf>
    <xf numFmtId="0" fontId="6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15" fillId="0" borderId="11" xfId="0" applyFont="1" applyBorder="1" applyAlignment="1">
      <alignment horizontal="left" wrapText="1"/>
    </xf>
    <xf numFmtId="0" fontId="15" fillId="0" borderId="11" xfId="0" applyFont="1" applyBorder="1" applyAlignment="1">
      <alignment wrapText="1"/>
    </xf>
    <xf numFmtId="172" fontId="14" fillId="0" borderId="0" xfId="0" applyNumberFormat="1" applyFont="1" applyFill="1" applyBorder="1" applyAlignment="1">
      <alignment vertical="top" wrapText="1"/>
    </xf>
    <xf numFmtId="0" fontId="14" fillId="0" borderId="0" xfId="0" applyFont="1" applyBorder="1" applyAlignment="1">
      <alignment vertical="top" wrapText="1"/>
    </xf>
    <xf numFmtId="0" fontId="15" fillId="0" borderId="0" xfId="0" applyFont="1" applyAlignment="1">
      <alignment wrapText="1"/>
    </xf>
    <xf numFmtId="0" fontId="0" fillId="0" borderId="0" xfId="0" applyAlignment="1">
      <alignment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Лист1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55"/>
  <sheetViews>
    <sheetView tabSelected="1" workbookViewId="0" topLeftCell="E36">
      <selection activeCell="Q42" sqref="Q42"/>
    </sheetView>
  </sheetViews>
  <sheetFormatPr defaultColWidth="9.00390625" defaultRowHeight="12.75"/>
  <cols>
    <col min="1" max="1" width="22.625" style="0" customWidth="1"/>
    <col min="2" max="2" width="5.00390625" style="0" customWidth="1"/>
    <col min="3" max="3" width="10.50390625" style="0" customWidth="1"/>
    <col min="4" max="4" width="9.875" style="0" customWidth="1"/>
    <col min="5" max="5" width="7.50390625" style="0" customWidth="1"/>
    <col min="6" max="6" width="8.00390625" style="0" customWidth="1"/>
    <col min="7" max="7" width="7.625" style="0" customWidth="1"/>
    <col min="8" max="8" width="8.50390625" style="57" customWidth="1"/>
    <col min="9" max="10" width="7.50390625" style="0" customWidth="1"/>
    <col min="11" max="11" width="7.625" style="0" customWidth="1"/>
    <col min="12" max="12" width="8.50390625" style="57" customWidth="1"/>
    <col min="13" max="13" width="7.50390625" style="0" customWidth="1"/>
    <col min="14" max="14" width="9.75390625" style="0" customWidth="1"/>
    <col min="15" max="15" width="8.125" style="0" customWidth="1"/>
    <col min="16" max="16" width="13.625" style="0" hidden="1" customWidth="1"/>
    <col min="17" max="17" width="8.50390625" style="57" customWidth="1"/>
    <col min="18" max="18" width="8.375" style="0" customWidth="1"/>
    <col min="19" max="19" width="7.50390625" style="0" customWidth="1"/>
    <col min="20" max="20" width="9.50390625" style="0" customWidth="1"/>
    <col min="21" max="21" width="8.125" style="57" customWidth="1"/>
    <col min="22" max="22" width="11.625" style="0" bestFit="1" customWidth="1"/>
  </cols>
  <sheetData>
    <row r="1" spans="13:19" ht="1.5" customHeight="1">
      <c r="M1" s="24"/>
      <c r="N1" s="24"/>
      <c r="O1" s="24"/>
      <c r="P1" s="24"/>
      <c r="Q1" s="24"/>
      <c r="R1" s="24"/>
      <c r="S1" s="24"/>
    </row>
    <row r="2" spans="13:19" ht="12.75" hidden="1">
      <c r="M2" s="24"/>
      <c r="N2" s="24"/>
      <c r="O2" s="24"/>
      <c r="P2" s="24"/>
      <c r="Q2" s="24"/>
      <c r="R2" s="24"/>
      <c r="S2" s="24"/>
    </row>
    <row r="3" spans="13:19" ht="12.75" customHeight="1" hidden="1">
      <c r="M3" s="24"/>
      <c r="N3" s="74"/>
      <c r="O3" s="75"/>
      <c r="P3" s="24"/>
      <c r="Q3" s="24"/>
      <c r="R3" s="24"/>
      <c r="S3" s="24"/>
    </row>
    <row r="4" spans="13:19" ht="12.75" customHeight="1" hidden="1">
      <c r="M4" s="24"/>
      <c r="N4" s="74"/>
      <c r="O4" s="75"/>
      <c r="P4" s="75"/>
      <c r="Q4" s="75"/>
      <c r="R4" s="75"/>
      <c r="S4" s="24"/>
    </row>
    <row r="5" spans="13:19" ht="15" customHeight="1" hidden="1">
      <c r="M5" s="24"/>
      <c r="N5" s="76"/>
      <c r="O5" s="77"/>
      <c r="P5" s="77"/>
      <c r="Q5" s="77"/>
      <c r="R5" s="77"/>
      <c r="S5" s="24"/>
    </row>
    <row r="6" spans="13:19" ht="12.75" hidden="1">
      <c r="M6" s="24"/>
      <c r="N6" s="77"/>
      <c r="O6" s="77"/>
      <c r="P6" s="77"/>
      <c r="Q6" s="77"/>
      <c r="R6" s="77"/>
      <c r="S6" s="24"/>
    </row>
    <row r="7" spans="13:19" ht="12.75" hidden="1">
      <c r="M7" s="24"/>
      <c r="N7" s="77"/>
      <c r="O7" s="77"/>
      <c r="P7" s="77"/>
      <c r="Q7" s="77"/>
      <c r="R7" s="77"/>
      <c r="S7" s="24"/>
    </row>
    <row r="8" spans="13:19" ht="12.75" hidden="1">
      <c r="M8" s="24"/>
      <c r="N8" s="77"/>
      <c r="O8" s="77"/>
      <c r="P8" s="77"/>
      <c r="Q8" s="77"/>
      <c r="R8" s="77"/>
      <c r="S8" s="24"/>
    </row>
    <row r="9" spans="13:19" ht="42" customHeight="1" hidden="1">
      <c r="M9" s="24"/>
      <c r="N9" s="77"/>
      <c r="O9" s="77"/>
      <c r="P9" s="77"/>
      <c r="Q9" s="77"/>
      <c r="R9" s="77"/>
      <c r="S9" s="24"/>
    </row>
    <row r="10" spans="1:22" ht="54" customHeight="1">
      <c r="A10" s="1"/>
      <c r="B10" s="1"/>
      <c r="C10" s="1"/>
      <c r="D10" s="21" t="s">
        <v>101</v>
      </c>
      <c r="E10" s="22"/>
      <c r="F10" s="22"/>
      <c r="G10" s="22"/>
      <c r="H10" s="22"/>
      <c r="I10" s="22"/>
      <c r="J10" s="22"/>
      <c r="K10" s="22"/>
      <c r="L10" s="22"/>
      <c r="M10" s="22"/>
      <c r="N10" s="22"/>
      <c r="O10" s="22"/>
      <c r="P10" s="22"/>
      <c r="Q10" s="22"/>
      <c r="R10" s="22"/>
      <c r="S10" s="22"/>
      <c r="T10" s="22"/>
      <c r="U10" s="22"/>
      <c r="V10" s="22"/>
    </row>
    <row r="11" spans="1:22" ht="30" customHeight="1">
      <c r="A11" s="1"/>
      <c r="B11" s="1"/>
      <c r="C11" s="1"/>
      <c r="D11" s="23" t="s">
        <v>102</v>
      </c>
      <c r="E11" s="22"/>
      <c r="F11" s="22"/>
      <c r="G11" s="22"/>
      <c r="H11" s="22"/>
      <c r="I11" s="22"/>
      <c r="J11" s="22"/>
      <c r="K11" s="22"/>
      <c r="L11" s="22"/>
      <c r="M11" s="22"/>
      <c r="N11" s="22"/>
      <c r="O11" s="22"/>
      <c r="P11" s="22"/>
      <c r="Q11" s="22"/>
      <c r="R11" s="22"/>
      <c r="S11" s="22"/>
      <c r="T11" s="22"/>
      <c r="U11" s="22"/>
      <c r="V11" s="22"/>
    </row>
    <row r="12" spans="1:22" ht="21.75" customHeight="1">
      <c r="A12" s="1" t="s">
        <v>0</v>
      </c>
      <c r="B12" s="1"/>
      <c r="C12" s="1"/>
      <c r="D12" s="2" t="s">
        <v>78</v>
      </c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</row>
    <row r="13" spans="1:22" ht="21.75" customHeight="1">
      <c r="A13" s="1"/>
      <c r="B13" s="1"/>
      <c r="C13" s="1"/>
      <c r="D13" s="2" t="s">
        <v>1</v>
      </c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</row>
    <row r="14" spans="1:22" ht="8.25" customHeight="1" hidden="1">
      <c r="A14" s="1"/>
      <c r="B14" s="1"/>
      <c r="C14" s="1"/>
      <c r="D14" s="2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</row>
    <row r="15" spans="1:22" ht="12.75">
      <c r="A15" s="71" t="s">
        <v>2</v>
      </c>
      <c r="B15" s="71" t="s">
        <v>3</v>
      </c>
      <c r="C15" s="71" t="s">
        <v>88</v>
      </c>
      <c r="D15" s="71" t="s">
        <v>4</v>
      </c>
      <c r="E15" s="71" t="s">
        <v>5</v>
      </c>
      <c r="F15" s="71"/>
      <c r="G15" s="71"/>
      <c r="H15" s="70" t="s">
        <v>6</v>
      </c>
      <c r="I15" s="71" t="s">
        <v>7</v>
      </c>
      <c r="J15" s="71"/>
      <c r="K15" s="71"/>
      <c r="L15" s="70" t="s">
        <v>8</v>
      </c>
      <c r="M15" s="71" t="s">
        <v>9</v>
      </c>
      <c r="N15" s="71"/>
      <c r="O15" s="71"/>
      <c r="P15" s="8"/>
      <c r="Q15" s="70" t="s">
        <v>10</v>
      </c>
      <c r="R15" s="71" t="s">
        <v>11</v>
      </c>
      <c r="S15" s="71"/>
      <c r="T15" s="71"/>
      <c r="U15" s="70" t="s">
        <v>12</v>
      </c>
      <c r="V15" s="1"/>
    </row>
    <row r="16" spans="1:22" ht="3.75" customHeight="1">
      <c r="A16" s="71" t="s">
        <v>0</v>
      </c>
      <c r="B16" s="71" t="s">
        <v>0</v>
      </c>
      <c r="C16" s="71" t="s">
        <v>0</v>
      </c>
      <c r="D16" s="71" t="s">
        <v>0</v>
      </c>
      <c r="E16" s="71" t="s">
        <v>0</v>
      </c>
      <c r="F16" s="71" t="s">
        <v>0</v>
      </c>
      <c r="G16" s="71" t="s">
        <v>0</v>
      </c>
      <c r="H16" s="70" t="s">
        <v>0</v>
      </c>
      <c r="I16" s="71" t="s">
        <v>0</v>
      </c>
      <c r="J16" s="71" t="s">
        <v>0</v>
      </c>
      <c r="K16" s="71" t="s">
        <v>0</v>
      </c>
      <c r="L16" s="70" t="s">
        <v>0</v>
      </c>
      <c r="M16" s="71" t="s">
        <v>0</v>
      </c>
      <c r="N16" s="71" t="s">
        <v>0</v>
      </c>
      <c r="O16" s="71" t="s">
        <v>0</v>
      </c>
      <c r="P16" s="8"/>
      <c r="Q16" s="70" t="s">
        <v>0</v>
      </c>
      <c r="R16" s="71" t="s">
        <v>0</v>
      </c>
      <c r="S16" s="71" t="s">
        <v>0</v>
      </c>
      <c r="T16" s="71" t="s">
        <v>0</v>
      </c>
      <c r="U16" s="70" t="s">
        <v>0</v>
      </c>
      <c r="V16" s="1"/>
    </row>
    <row r="17" spans="1:22" ht="48" customHeight="1">
      <c r="A17" s="71" t="s">
        <v>0</v>
      </c>
      <c r="B17" s="71" t="s">
        <v>0</v>
      </c>
      <c r="C17" s="71" t="s">
        <v>0</v>
      </c>
      <c r="D17" s="71" t="s">
        <v>0</v>
      </c>
      <c r="E17" s="9" t="s">
        <v>13</v>
      </c>
      <c r="F17" s="9" t="s">
        <v>14</v>
      </c>
      <c r="G17" s="9" t="s">
        <v>15</v>
      </c>
      <c r="H17" s="70" t="s">
        <v>0</v>
      </c>
      <c r="I17" s="9" t="s">
        <v>16</v>
      </c>
      <c r="J17" s="9" t="s">
        <v>17</v>
      </c>
      <c r="K17" s="9" t="s">
        <v>18</v>
      </c>
      <c r="L17" s="70" t="s">
        <v>0</v>
      </c>
      <c r="M17" s="9" t="s">
        <v>19</v>
      </c>
      <c r="N17" s="9" t="s">
        <v>20</v>
      </c>
      <c r="O17" s="9" t="s">
        <v>21</v>
      </c>
      <c r="P17" s="9"/>
      <c r="Q17" s="70" t="s">
        <v>0</v>
      </c>
      <c r="R17" s="9" t="s">
        <v>22</v>
      </c>
      <c r="S17" s="9" t="s">
        <v>23</v>
      </c>
      <c r="T17" s="9" t="s">
        <v>24</v>
      </c>
      <c r="U17" s="70" t="s">
        <v>0</v>
      </c>
      <c r="V17" s="1"/>
    </row>
    <row r="18" spans="1:22" ht="14.25" customHeight="1">
      <c r="A18" s="11" t="s">
        <v>25</v>
      </c>
      <c r="B18" s="11" t="s">
        <v>26</v>
      </c>
      <c r="C18" s="11" t="s">
        <v>27</v>
      </c>
      <c r="D18" s="12">
        <v>4</v>
      </c>
      <c r="E18" s="11" t="s">
        <v>28</v>
      </c>
      <c r="F18" s="11" t="s">
        <v>29</v>
      </c>
      <c r="G18" s="11" t="s">
        <v>30</v>
      </c>
      <c r="H18" s="58" t="s">
        <v>31</v>
      </c>
      <c r="I18" s="11" t="s">
        <v>32</v>
      </c>
      <c r="J18" s="11" t="s">
        <v>33</v>
      </c>
      <c r="K18" s="11" t="s">
        <v>34</v>
      </c>
      <c r="L18" s="58" t="s">
        <v>35</v>
      </c>
      <c r="M18" s="11" t="s">
        <v>36</v>
      </c>
      <c r="N18" s="11" t="s">
        <v>37</v>
      </c>
      <c r="O18" s="11" t="s">
        <v>38</v>
      </c>
      <c r="P18" s="11"/>
      <c r="Q18" s="58" t="s">
        <v>39</v>
      </c>
      <c r="R18" s="13" t="s">
        <v>40</v>
      </c>
      <c r="S18" s="11" t="s">
        <v>41</v>
      </c>
      <c r="T18" s="11" t="s">
        <v>42</v>
      </c>
      <c r="U18" s="58" t="s">
        <v>43</v>
      </c>
      <c r="V18" s="1"/>
    </row>
    <row r="19" spans="1:22" ht="12.75" customHeight="1" hidden="1" thickTop="1">
      <c r="A19" s="6" t="s">
        <v>48</v>
      </c>
      <c r="B19" s="14" t="s">
        <v>45</v>
      </c>
      <c r="C19" s="15"/>
      <c r="D19" s="16" t="e">
        <f>#REF!-D20</f>
        <v>#REF!</v>
      </c>
      <c r="E19" s="16" t="e">
        <f>#REF!-E20</f>
        <v>#REF!</v>
      </c>
      <c r="F19" s="17" t="e">
        <f>#REF!</f>
        <v>#REF!</v>
      </c>
      <c r="G19" s="15" t="e">
        <f>#REF!</f>
        <v>#REF!</v>
      </c>
      <c r="H19" s="16" t="e">
        <f>E19</f>
        <v>#REF!</v>
      </c>
      <c r="I19" s="17" t="e">
        <f>#REF!</f>
        <v>#REF!</v>
      </c>
      <c r="J19" s="15" t="e">
        <f>#REF!</f>
        <v>#REF!</v>
      </c>
      <c r="K19" s="15" t="e">
        <f>#REF!</f>
        <v>#REF!</v>
      </c>
      <c r="L19" s="15" t="e">
        <f>I19</f>
        <v>#REF!</v>
      </c>
      <c r="M19" s="15" t="e">
        <f>#REF!</f>
        <v>#REF!</v>
      </c>
      <c r="N19" s="15" t="e">
        <f>#REF!</f>
        <v>#REF!</v>
      </c>
      <c r="O19" s="15" t="e">
        <f>#REF!</f>
        <v>#REF!</v>
      </c>
      <c r="P19" s="15"/>
      <c r="Q19" s="15" t="e">
        <f>M19</f>
        <v>#REF!</v>
      </c>
      <c r="R19" s="15" t="e">
        <f>#REF!</f>
        <v>#REF!</v>
      </c>
      <c r="S19" s="17" t="e">
        <f>#REF!</f>
        <v>#REF!</v>
      </c>
      <c r="T19" s="15" t="e">
        <f>#REF!</f>
        <v>#REF!</v>
      </c>
      <c r="U19" s="15" t="e">
        <f>R19</f>
        <v>#REF!</v>
      </c>
      <c r="V19" s="1"/>
    </row>
    <row r="20" spans="1:22" ht="12.75" customHeight="1" hidden="1">
      <c r="A20" s="7" t="s">
        <v>47</v>
      </c>
      <c r="B20" s="18" t="s">
        <v>46</v>
      </c>
      <c r="C20" s="15"/>
      <c r="D20" s="19">
        <v>908588</v>
      </c>
      <c r="E20" s="19">
        <v>908588</v>
      </c>
      <c r="F20" s="19" t="e">
        <f>#REF!-F19</f>
        <v>#REF!</v>
      </c>
      <c r="G20" s="19" t="e">
        <f>#REF!-G19</f>
        <v>#REF!</v>
      </c>
      <c r="H20" s="16" t="e">
        <f>#REF!-H19</f>
        <v>#REF!</v>
      </c>
      <c r="I20" s="20" t="e">
        <f>#REF!-I19</f>
        <v>#REF!</v>
      </c>
      <c r="J20" s="20" t="e">
        <f>#REF!-J19</f>
        <v>#REF!</v>
      </c>
      <c r="K20" s="20" t="e">
        <f>#REF!-K19</f>
        <v>#REF!</v>
      </c>
      <c r="L20" s="16" t="e">
        <f>#REF!-L19</f>
        <v>#REF!</v>
      </c>
      <c r="M20" s="20" t="e">
        <f>#REF!-M19</f>
        <v>#REF!</v>
      </c>
      <c r="N20" s="20" t="e">
        <f>#REF!-N19</f>
        <v>#REF!</v>
      </c>
      <c r="O20" s="20" t="e">
        <f>#REF!-O19</f>
        <v>#REF!</v>
      </c>
      <c r="P20" s="20"/>
      <c r="Q20" s="16" t="e">
        <f>#REF!-Q19</f>
        <v>#REF!</v>
      </c>
      <c r="R20" s="20" t="e">
        <f>#REF!-R19</f>
        <v>#REF!</v>
      </c>
      <c r="S20" s="20" t="e">
        <f>#REF!-S19</f>
        <v>#REF!</v>
      </c>
      <c r="T20" s="20" t="e">
        <f>#REF!-T19</f>
        <v>#REF!</v>
      </c>
      <c r="U20" s="16" t="e">
        <f>#REF!-U19</f>
        <v>#REF!</v>
      </c>
      <c r="V20" s="1"/>
    </row>
    <row r="21" spans="1:22" ht="35.25" customHeight="1">
      <c r="A21" s="6" t="s">
        <v>73</v>
      </c>
      <c r="B21" s="14" t="s">
        <v>50</v>
      </c>
      <c r="C21" s="67">
        <f aca="true" t="shared" si="0" ref="C21:U21">C23+C24</f>
        <v>17871.90972</v>
      </c>
      <c r="D21" s="67">
        <f t="shared" si="0"/>
        <v>17871.90972</v>
      </c>
      <c r="E21" s="15">
        <f t="shared" si="0"/>
        <v>1024</v>
      </c>
      <c r="F21" s="15">
        <f t="shared" si="0"/>
        <v>657</v>
      </c>
      <c r="G21" s="15">
        <f t="shared" si="0"/>
        <v>634.7</v>
      </c>
      <c r="H21" s="15">
        <f t="shared" si="0"/>
        <v>2315.7</v>
      </c>
      <c r="I21" s="15">
        <f>I23+I24</f>
        <v>1575.5</v>
      </c>
      <c r="J21" s="15">
        <f>J23+J24</f>
        <v>743</v>
      </c>
      <c r="K21" s="15">
        <f>K23+K24</f>
        <v>3415.8</v>
      </c>
      <c r="L21" s="15">
        <f t="shared" si="0"/>
        <v>5734.3</v>
      </c>
      <c r="M21" s="15">
        <f t="shared" si="0"/>
        <v>1074</v>
      </c>
      <c r="N21" s="15">
        <f t="shared" si="0"/>
        <v>3484.30972</v>
      </c>
      <c r="O21" s="15">
        <f t="shared" si="0"/>
        <v>1162</v>
      </c>
      <c r="P21" s="15">
        <f t="shared" si="0"/>
        <v>0</v>
      </c>
      <c r="Q21" s="15">
        <f t="shared" si="0"/>
        <v>5720.30972</v>
      </c>
      <c r="R21" s="15">
        <f t="shared" si="0"/>
        <v>875.7</v>
      </c>
      <c r="S21" s="15">
        <f t="shared" si="0"/>
        <v>1683</v>
      </c>
      <c r="T21" s="15">
        <f t="shared" si="0"/>
        <v>1542.9</v>
      </c>
      <c r="U21" s="15">
        <f t="shared" si="0"/>
        <v>4101.6</v>
      </c>
      <c r="V21" s="36"/>
    </row>
    <row r="22" spans="1:22" ht="12" customHeight="1">
      <c r="A22" s="7" t="s">
        <v>53</v>
      </c>
      <c r="B22" s="14"/>
      <c r="C22" s="15"/>
      <c r="D22" s="19"/>
      <c r="E22" s="19"/>
      <c r="F22" s="19"/>
      <c r="G22" s="19"/>
      <c r="H22" s="16"/>
      <c r="I22" s="20"/>
      <c r="J22" s="20"/>
      <c r="K22" s="20"/>
      <c r="L22" s="16"/>
      <c r="M22" s="20"/>
      <c r="N22" s="20"/>
      <c r="O22" s="20"/>
      <c r="P22" s="20"/>
      <c r="Q22" s="16"/>
      <c r="R22" s="20"/>
      <c r="S22" s="20"/>
      <c r="T22" s="20"/>
      <c r="U22" s="16"/>
      <c r="V22" s="36"/>
    </row>
    <row r="23" spans="1:22" s="39" customFormat="1" ht="22.5" customHeight="1">
      <c r="A23" s="40" t="s">
        <v>75</v>
      </c>
      <c r="B23" s="43" t="s">
        <v>54</v>
      </c>
      <c r="C23" s="48">
        <v>9043</v>
      </c>
      <c r="D23" s="48">
        <f>H23+L23+Q23+U23</f>
        <v>9043</v>
      </c>
      <c r="E23" s="48">
        <v>969</v>
      </c>
      <c r="F23" s="48">
        <v>447</v>
      </c>
      <c r="G23" s="48">
        <v>355</v>
      </c>
      <c r="H23" s="48">
        <f>E23+F23+G23</f>
        <v>1771</v>
      </c>
      <c r="I23" s="48">
        <v>1193</v>
      </c>
      <c r="J23" s="48">
        <v>343</v>
      </c>
      <c r="K23" s="48">
        <v>276</v>
      </c>
      <c r="L23" s="48">
        <f>I23+J23+K23</f>
        <v>1812</v>
      </c>
      <c r="M23" s="48">
        <v>658</v>
      </c>
      <c r="N23" s="48">
        <v>431</v>
      </c>
      <c r="O23" s="48">
        <v>952</v>
      </c>
      <c r="P23" s="48"/>
      <c r="Q23" s="48">
        <f>M23+N23+O23</f>
        <v>2041</v>
      </c>
      <c r="R23" s="48">
        <v>613</v>
      </c>
      <c r="S23" s="48">
        <v>1473</v>
      </c>
      <c r="T23" s="48">
        <v>1333</v>
      </c>
      <c r="U23" s="48">
        <f>R23+S23+T23</f>
        <v>3419</v>
      </c>
      <c r="V23" s="38"/>
    </row>
    <row r="24" spans="1:22" s="39" customFormat="1" ht="24" customHeight="1">
      <c r="A24" s="40" t="s">
        <v>76</v>
      </c>
      <c r="B24" s="43" t="s">
        <v>51</v>
      </c>
      <c r="C24" s="66">
        <v>8828.90972</v>
      </c>
      <c r="D24" s="66">
        <f>H24+L24+Q24+U24</f>
        <v>8828.90972</v>
      </c>
      <c r="E24" s="49">
        <v>55</v>
      </c>
      <c r="F24" s="49">
        <v>210</v>
      </c>
      <c r="G24" s="49">
        <v>279.7</v>
      </c>
      <c r="H24" s="48">
        <f>F24+G24+E24</f>
        <v>544.7</v>
      </c>
      <c r="I24" s="48">
        <v>382.5</v>
      </c>
      <c r="J24" s="48">
        <v>400</v>
      </c>
      <c r="K24" s="48">
        <v>3139.8</v>
      </c>
      <c r="L24" s="48">
        <f>I24+J24+K24</f>
        <v>3922.3</v>
      </c>
      <c r="M24" s="48">
        <v>416</v>
      </c>
      <c r="N24" s="66">
        <v>3053.30972</v>
      </c>
      <c r="O24" s="48">
        <v>210</v>
      </c>
      <c r="P24" s="48"/>
      <c r="Q24" s="48">
        <f>M24+N24+O24</f>
        <v>3679.30972</v>
      </c>
      <c r="R24" s="48">
        <v>262.7</v>
      </c>
      <c r="S24" s="48">
        <v>210</v>
      </c>
      <c r="T24" s="48">
        <v>209.9</v>
      </c>
      <c r="U24" s="48">
        <f>R24+S24+T24</f>
        <v>682.6</v>
      </c>
      <c r="V24" s="38"/>
    </row>
    <row r="25" spans="1:22" s="37" customFormat="1" ht="29.25" customHeight="1">
      <c r="A25" s="40" t="s">
        <v>74</v>
      </c>
      <c r="B25" s="43" t="s">
        <v>52</v>
      </c>
      <c r="C25" s="66">
        <f>C27+C28+C29+C30+C31+C32+C33+C34</f>
        <v>18272.90972</v>
      </c>
      <c r="D25" s="66">
        <f>H25+L25+Q25+U25</f>
        <v>18272.90972</v>
      </c>
      <c r="E25" s="48">
        <f>E27+E28+E29+E30+E31+E32+E33+E34</f>
        <v>1630</v>
      </c>
      <c r="F25" s="48">
        <f aca="true" t="shared" si="1" ref="F25:U25">F27+F28+F29+F30+F31+F32+F33+F34</f>
        <v>1002.4</v>
      </c>
      <c r="G25" s="48">
        <f t="shared" si="1"/>
        <v>1373</v>
      </c>
      <c r="H25" s="48">
        <f t="shared" si="1"/>
        <v>4005.4</v>
      </c>
      <c r="I25" s="48">
        <f t="shared" si="1"/>
        <v>1035.6</v>
      </c>
      <c r="J25" s="48">
        <f t="shared" si="1"/>
        <v>1069</v>
      </c>
      <c r="K25" s="48">
        <f t="shared" si="1"/>
        <v>3408.4</v>
      </c>
      <c r="L25" s="48">
        <f t="shared" si="1"/>
        <v>5513</v>
      </c>
      <c r="M25" s="48">
        <f t="shared" si="1"/>
        <v>861.7</v>
      </c>
      <c r="N25" s="66">
        <f t="shared" si="1"/>
        <v>4210.90972</v>
      </c>
      <c r="O25" s="48">
        <f t="shared" si="1"/>
        <v>1110</v>
      </c>
      <c r="P25" s="48">
        <f t="shared" si="1"/>
        <v>0</v>
      </c>
      <c r="Q25" s="48">
        <f t="shared" si="1"/>
        <v>6182.60972</v>
      </c>
      <c r="R25" s="48">
        <f t="shared" si="1"/>
        <v>950</v>
      </c>
      <c r="S25" s="48">
        <f t="shared" si="1"/>
        <v>917</v>
      </c>
      <c r="T25" s="48">
        <f t="shared" si="1"/>
        <v>704.9</v>
      </c>
      <c r="U25" s="48">
        <f t="shared" si="1"/>
        <v>2571.9</v>
      </c>
      <c r="V25" s="36"/>
    </row>
    <row r="26" spans="1:22" s="37" customFormat="1" ht="15.75" customHeight="1">
      <c r="A26" s="44" t="s">
        <v>53</v>
      </c>
      <c r="B26" s="43"/>
      <c r="C26" s="47"/>
      <c r="D26" s="47"/>
      <c r="E26" s="47"/>
      <c r="F26" s="47"/>
      <c r="G26" s="47"/>
      <c r="H26" s="48"/>
      <c r="I26" s="47"/>
      <c r="J26" s="47"/>
      <c r="K26" s="47"/>
      <c r="L26" s="48"/>
      <c r="M26" s="47"/>
      <c r="N26" s="47"/>
      <c r="O26" s="47"/>
      <c r="P26" s="47"/>
      <c r="Q26" s="48"/>
      <c r="R26" s="47"/>
      <c r="S26" s="47"/>
      <c r="T26" s="47"/>
      <c r="U26" s="48"/>
      <c r="V26" s="36"/>
    </row>
    <row r="27" spans="1:22" s="56" customFormat="1" ht="21" customHeight="1">
      <c r="A27" s="6" t="s">
        <v>81</v>
      </c>
      <c r="B27" s="14" t="s">
        <v>55</v>
      </c>
      <c r="C27" s="16">
        <v>4032</v>
      </c>
      <c r="D27" s="19">
        <f aca="true" t="shared" si="2" ref="D27:D34">H27+L27+Q27+U27</f>
        <v>4032</v>
      </c>
      <c r="E27" s="19">
        <v>82</v>
      </c>
      <c r="F27" s="19">
        <v>275</v>
      </c>
      <c r="G27" s="19">
        <v>357</v>
      </c>
      <c r="H27" s="16">
        <f>E27+F27+G27</f>
        <v>714</v>
      </c>
      <c r="I27" s="19">
        <v>302</v>
      </c>
      <c r="J27" s="19">
        <v>445</v>
      </c>
      <c r="K27" s="19">
        <v>351</v>
      </c>
      <c r="L27" s="16">
        <f aca="true" t="shared" si="3" ref="L27:L34">I27+J27+K27</f>
        <v>1098</v>
      </c>
      <c r="M27" s="19">
        <v>400</v>
      </c>
      <c r="N27" s="19">
        <v>400</v>
      </c>
      <c r="O27" s="19">
        <v>350</v>
      </c>
      <c r="P27" s="19"/>
      <c r="Q27" s="16">
        <f>M27+N27+O27</f>
        <v>1150</v>
      </c>
      <c r="R27" s="19">
        <v>360</v>
      </c>
      <c r="S27" s="19">
        <v>342</v>
      </c>
      <c r="T27" s="19">
        <v>368</v>
      </c>
      <c r="U27" s="16">
        <f>R27+S27+T27</f>
        <v>1070</v>
      </c>
      <c r="V27" s="1"/>
    </row>
    <row r="28" spans="1:22" s="56" customFormat="1" ht="23.25" customHeight="1">
      <c r="A28" s="53" t="s">
        <v>82</v>
      </c>
      <c r="B28" s="14" t="s">
        <v>56</v>
      </c>
      <c r="C28" s="69">
        <v>6273.00972</v>
      </c>
      <c r="D28" s="68">
        <f t="shared" si="2"/>
        <v>6273.00972</v>
      </c>
      <c r="E28" s="19">
        <v>612</v>
      </c>
      <c r="F28" s="19">
        <v>191.4</v>
      </c>
      <c r="G28" s="19">
        <v>487</v>
      </c>
      <c r="H28" s="16">
        <f>E28+F28+G28</f>
        <v>1290.4</v>
      </c>
      <c r="I28" s="19">
        <v>224.6</v>
      </c>
      <c r="J28" s="19">
        <v>255</v>
      </c>
      <c r="K28" s="19">
        <v>20.4</v>
      </c>
      <c r="L28" s="16">
        <f t="shared" si="3"/>
        <v>500</v>
      </c>
      <c r="M28" s="19">
        <v>112.7</v>
      </c>
      <c r="N28" s="68">
        <v>3474.90972</v>
      </c>
      <c r="O28" s="19">
        <v>275</v>
      </c>
      <c r="P28" s="19"/>
      <c r="Q28" s="16">
        <f>M28+N28+O28</f>
        <v>3862.60972</v>
      </c>
      <c r="R28" s="19">
        <v>220</v>
      </c>
      <c r="S28" s="19">
        <v>200</v>
      </c>
      <c r="T28" s="19">
        <v>200</v>
      </c>
      <c r="U28" s="16">
        <f>R28+S28+T28</f>
        <v>620</v>
      </c>
      <c r="V28" s="1"/>
    </row>
    <row r="29" spans="1:22" s="37" customFormat="1" ht="26.25" customHeight="1">
      <c r="A29" s="53" t="s">
        <v>86</v>
      </c>
      <c r="B29" s="14" t="s">
        <v>57</v>
      </c>
      <c r="C29" s="16">
        <v>133</v>
      </c>
      <c r="D29" s="19">
        <f t="shared" si="2"/>
        <v>133</v>
      </c>
      <c r="E29" s="19">
        <v>0</v>
      </c>
      <c r="F29" s="19">
        <v>13</v>
      </c>
      <c r="G29" s="19">
        <v>13</v>
      </c>
      <c r="H29" s="16">
        <f>E29+F29+G29</f>
        <v>26</v>
      </c>
      <c r="I29" s="47">
        <v>11</v>
      </c>
      <c r="J29" s="47">
        <v>11</v>
      </c>
      <c r="K29" s="47">
        <v>10</v>
      </c>
      <c r="L29" s="48">
        <f t="shared" si="3"/>
        <v>32</v>
      </c>
      <c r="M29" s="47">
        <v>10</v>
      </c>
      <c r="N29" s="47">
        <v>11</v>
      </c>
      <c r="O29" s="47">
        <v>11</v>
      </c>
      <c r="P29" s="47"/>
      <c r="Q29" s="48">
        <f>M29+N29+O29</f>
        <v>32</v>
      </c>
      <c r="R29" s="47">
        <v>10</v>
      </c>
      <c r="S29" s="47">
        <v>11</v>
      </c>
      <c r="T29" s="47">
        <v>22</v>
      </c>
      <c r="U29" s="48">
        <f>R29+S29+T29</f>
        <v>43</v>
      </c>
      <c r="V29" s="36"/>
    </row>
    <row r="30" spans="1:22" s="37" customFormat="1" ht="44.25" customHeight="1">
      <c r="A30" s="53" t="s">
        <v>80</v>
      </c>
      <c r="B30" s="14" t="s">
        <v>58</v>
      </c>
      <c r="C30" s="16">
        <v>0</v>
      </c>
      <c r="D30" s="19">
        <f>H30+L30+Q30+U30</f>
        <v>0</v>
      </c>
      <c r="E30" s="16"/>
      <c r="F30" s="16"/>
      <c r="G30" s="16"/>
      <c r="H30" s="16"/>
      <c r="I30" s="48"/>
      <c r="J30" s="48">
        <v>0</v>
      </c>
      <c r="K30" s="48"/>
      <c r="L30" s="48">
        <f t="shared" si="3"/>
        <v>0</v>
      </c>
      <c r="M30" s="48"/>
      <c r="N30" s="48"/>
      <c r="O30" s="48"/>
      <c r="P30" s="48"/>
      <c r="Q30" s="48"/>
      <c r="R30" s="48"/>
      <c r="S30" s="48"/>
      <c r="T30" s="48"/>
      <c r="U30" s="48">
        <f>R30+S30+T30</f>
        <v>0</v>
      </c>
      <c r="V30" s="38"/>
    </row>
    <row r="31" spans="1:23" s="56" customFormat="1" ht="23.25" customHeight="1">
      <c r="A31" s="53" t="s">
        <v>77</v>
      </c>
      <c r="B31" s="14" t="s">
        <v>59</v>
      </c>
      <c r="C31" s="16">
        <v>7635.9</v>
      </c>
      <c r="D31" s="19">
        <f t="shared" si="2"/>
        <v>7635.9</v>
      </c>
      <c r="E31" s="19">
        <v>928</v>
      </c>
      <c r="F31" s="19">
        <v>382</v>
      </c>
      <c r="G31" s="19">
        <v>519</v>
      </c>
      <c r="H31" s="16">
        <f>E31+F31+G31</f>
        <v>1829</v>
      </c>
      <c r="I31" s="19">
        <v>461</v>
      </c>
      <c r="J31" s="19">
        <v>358</v>
      </c>
      <c r="K31" s="19">
        <v>3027</v>
      </c>
      <c r="L31" s="16">
        <f t="shared" si="3"/>
        <v>3846</v>
      </c>
      <c r="M31" s="19">
        <v>323</v>
      </c>
      <c r="N31" s="19">
        <v>325</v>
      </c>
      <c r="O31" s="19">
        <v>474</v>
      </c>
      <c r="P31" s="16"/>
      <c r="Q31" s="16">
        <f>M31+N31+O31</f>
        <v>1122</v>
      </c>
      <c r="R31" s="19">
        <v>360</v>
      </c>
      <c r="S31" s="19">
        <v>364</v>
      </c>
      <c r="T31" s="19">
        <v>114.9</v>
      </c>
      <c r="U31" s="16">
        <f aca="true" t="shared" si="4" ref="U31:U36">R31+S31+T31</f>
        <v>838.9</v>
      </c>
      <c r="V31" s="54"/>
      <c r="W31" s="55"/>
    </row>
    <row r="32" spans="1:23" s="37" customFormat="1" ht="58.5" customHeight="1">
      <c r="A32" s="53" t="s">
        <v>89</v>
      </c>
      <c r="B32" s="14" t="s">
        <v>83</v>
      </c>
      <c r="C32" s="16">
        <v>0</v>
      </c>
      <c r="D32" s="16">
        <f t="shared" si="2"/>
        <v>0</v>
      </c>
      <c r="E32" s="16"/>
      <c r="F32" s="48"/>
      <c r="G32" s="16">
        <v>0</v>
      </c>
      <c r="H32" s="16">
        <f>E32+F32+G32</f>
        <v>0</v>
      </c>
      <c r="I32" s="47">
        <v>0</v>
      </c>
      <c r="J32" s="48">
        <v>0</v>
      </c>
      <c r="K32" s="48">
        <v>0</v>
      </c>
      <c r="L32" s="48">
        <f t="shared" si="3"/>
        <v>0</v>
      </c>
      <c r="M32" s="48"/>
      <c r="N32" s="48"/>
      <c r="O32" s="48"/>
      <c r="P32" s="48"/>
      <c r="Q32" s="48"/>
      <c r="R32" s="48"/>
      <c r="S32" s="48"/>
      <c r="T32" s="48"/>
      <c r="U32" s="48">
        <f t="shared" si="4"/>
        <v>0</v>
      </c>
      <c r="V32" s="38"/>
      <c r="W32" s="39"/>
    </row>
    <row r="33" spans="1:23" s="37" customFormat="1" ht="45.75" customHeight="1">
      <c r="A33" s="53" t="s">
        <v>100</v>
      </c>
      <c r="B33" s="14" t="s">
        <v>85</v>
      </c>
      <c r="C33" s="16">
        <v>0</v>
      </c>
      <c r="D33" s="16">
        <f t="shared" si="2"/>
        <v>0</v>
      </c>
      <c r="E33" s="16"/>
      <c r="F33" s="48"/>
      <c r="G33" s="16"/>
      <c r="H33" s="16"/>
      <c r="I33" s="47"/>
      <c r="J33" s="48"/>
      <c r="K33" s="48"/>
      <c r="L33" s="48">
        <f t="shared" si="3"/>
        <v>0</v>
      </c>
      <c r="M33" s="48"/>
      <c r="N33" s="48"/>
      <c r="O33" s="48"/>
      <c r="P33" s="48"/>
      <c r="Q33" s="48"/>
      <c r="R33" s="48"/>
      <c r="S33" s="48"/>
      <c r="T33" s="48"/>
      <c r="U33" s="48">
        <f t="shared" si="4"/>
        <v>0</v>
      </c>
      <c r="V33" s="38"/>
      <c r="W33" s="39"/>
    </row>
    <row r="34" spans="1:23" s="56" customFormat="1" ht="26.25" customHeight="1">
      <c r="A34" s="53" t="s">
        <v>84</v>
      </c>
      <c r="B34" s="14" t="s">
        <v>87</v>
      </c>
      <c r="C34" s="16">
        <v>199</v>
      </c>
      <c r="D34" s="16">
        <f t="shared" si="2"/>
        <v>199</v>
      </c>
      <c r="E34" s="19">
        <v>8</v>
      </c>
      <c r="F34" s="16">
        <v>141</v>
      </c>
      <c r="G34" s="16">
        <v>-3</v>
      </c>
      <c r="H34" s="16">
        <f>E34+F34+G34</f>
        <v>146</v>
      </c>
      <c r="I34" s="19">
        <v>37</v>
      </c>
      <c r="J34" s="16"/>
      <c r="K34" s="16"/>
      <c r="L34" s="48">
        <f t="shared" si="3"/>
        <v>37</v>
      </c>
      <c r="M34" s="19">
        <v>16</v>
      </c>
      <c r="N34" s="16"/>
      <c r="O34" s="16"/>
      <c r="P34" s="16"/>
      <c r="Q34" s="16">
        <f>M34+N34+O34</f>
        <v>16</v>
      </c>
      <c r="R34" s="16"/>
      <c r="S34" s="16"/>
      <c r="T34" s="16"/>
      <c r="U34" s="16">
        <f t="shared" si="4"/>
        <v>0</v>
      </c>
      <c r="V34" s="54"/>
      <c r="W34" s="55"/>
    </row>
    <row r="35" spans="1:22" s="37" customFormat="1" ht="22.5" customHeight="1">
      <c r="A35" s="40" t="s">
        <v>60</v>
      </c>
      <c r="B35" s="43" t="s">
        <v>61</v>
      </c>
      <c r="C35" s="48">
        <f>C21-C25</f>
        <v>-401</v>
      </c>
      <c r="D35" s="48">
        <f>D21-D25</f>
        <v>-401</v>
      </c>
      <c r="E35" s="48">
        <f>E21-E25</f>
        <v>-606</v>
      </c>
      <c r="F35" s="48">
        <f>F21-F25</f>
        <v>-345.4</v>
      </c>
      <c r="G35" s="48">
        <f>G21-G25</f>
        <v>-738.3</v>
      </c>
      <c r="H35" s="48">
        <f>E35+F35+G35</f>
        <v>-1689.6999999999998</v>
      </c>
      <c r="I35" s="47">
        <f>I21-I25</f>
        <v>539.9000000000001</v>
      </c>
      <c r="J35" s="48">
        <f>J21-J25</f>
        <v>-326</v>
      </c>
      <c r="K35" s="48">
        <f>K21-K25</f>
        <v>7.400000000000091</v>
      </c>
      <c r="L35" s="48">
        <f>I35+J35+K35</f>
        <v>221.30000000000018</v>
      </c>
      <c r="M35" s="47">
        <f>M21-M25</f>
        <v>212.29999999999995</v>
      </c>
      <c r="N35" s="47">
        <f>N21-N25</f>
        <v>-726.5999999999995</v>
      </c>
      <c r="O35" s="47">
        <f>O21-O25</f>
        <v>52</v>
      </c>
      <c r="P35" s="48">
        <f>P21-P25</f>
        <v>0</v>
      </c>
      <c r="Q35" s="48">
        <f>M35+N35+O35</f>
        <v>-462.2999999999995</v>
      </c>
      <c r="R35" s="48">
        <f>R21-R25</f>
        <v>-74.29999999999995</v>
      </c>
      <c r="S35" s="48">
        <f>S21-S25</f>
        <v>766</v>
      </c>
      <c r="T35" s="48">
        <f>T21-T25</f>
        <v>838.0000000000001</v>
      </c>
      <c r="U35" s="48">
        <f t="shared" si="4"/>
        <v>1529.7000000000003</v>
      </c>
      <c r="V35" s="36"/>
    </row>
    <row r="36" spans="1:22" s="37" customFormat="1" ht="34.5" customHeight="1">
      <c r="A36" s="40" t="s">
        <v>62</v>
      </c>
      <c r="B36" s="43" t="s">
        <v>63</v>
      </c>
      <c r="C36" s="48">
        <f>C37-C38</f>
        <v>0</v>
      </c>
      <c r="D36" s="48">
        <f>D37-D38</f>
        <v>0</v>
      </c>
      <c r="E36" s="48">
        <f>E37+E38</f>
        <v>0</v>
      </c>
      <c r="F36" s="48">
        <f>F37+F38</f>
        <v>0</v>
      </c>
      <c r="G36" s="48">
        <f>G37+G38</f>
        <v>0</v>
      </c>
      <c r="H36" s="48">
        <f>H37+H38</f>
        <v>0</v>
      </c>
      <c r="I36" s="48">
        <f aca="true" t="shared" si="5" ref="I36:O36">I37+I38</f>
        <v>0</v>
      </c>
      <c r="J36" s="48">
        <f t="shared" si="5"/>
        <v>0</v>
      </c>
      <c r="K36" s="48">
        <f t="shared" si="5"/>
        <v>0</v>
      </c>
      <c r="L36" s="48">
        <f>I36+J36+K36</f>
        <v>0</v>
      </c>
      <c r="M36" s="48">
        <f t="shared" si="5"/>
        <v>0</v>
      </c>
      <c r="N36" s="48">
        <f t="shared" si="5"/>
        <v>0</v>
      </c>
      <c r="O36" s="48">
        <f t="shared" si="5"/>
        <v>0</v>
      </c>
      <c r="P36" s="48"/>
      <c r="Q36" s="48">
        <f>Q37+Q38</f>
        <v>0</v>
      </c>
      <c r="R36" s="48">
        <f>R37+R38</f>
        <v>0</v>
      </c>
      <c r="S36" s="48">
        <f>S37+S38</f>
        <v>0</v>
      </c>
      <c r="T36" s="48">
        <f>T37+T38</f>
        <v>0</v>
      </c>
      <c r="U36" s="48">
        <f t="shared" si="4"/>
        <v>0</v>
      </c>
      <c r="V36" s="36"/>
    </row>
    <row r="37" spans="1:22" s="37" customFormat="1" ht="29.25" customHeight="1">
      <c r="A37" s="40" t="s">
        <v>64</v>
      </c>
      <c r="B37" s="43" t="s">
        <v>65</v>
      </c>
      <c r="C37" s="48"/>
      <c r="D37" s="48"/>
      <c r="E37" s="48"/>
      <c r="F37" s="48"/>
      <c r="G37" s="48"/>
      <c r="H37" s="48"/>
      <c r="I37" s="48"/>
      <c r="J37" s="48"/>
      <c r="K37" s="48"/>
      <c r="L37" s="48"/>
      <c r="M37" s="48"/>
      <c r="N37" s="48"/>
      <c r="O37" s="48"/>
      <c r="P37" s="48"/>
      <c r="Q37" s="48"/>
      <c r="R37" s="48"/>
      <c r="S37" s="48"/>
      <c r="T37" s="48"/>
      <c r="U37" s="48"/>
      <c r="V37" s="36"/>
    </row>
    <row r="38" spans="1:22" s="37" customFormat="1" ht="35.25" customHeight="1">
      <c r="A38" s="40" t="s">
        <v>90</v>
      </c>
      <c r="B38" s="43" t="s">
        <v>66</v>
      </c>
      <c r="C38" s="48">
        <v>0</v>
      </c>
      <c r="D38" s="48">
        <v>0</v>
      </c>
      <c r="E38" s="48">
        <f aca="true" t="shared" si="6" ref="E38:T38">E39</f>
        <v>0</v>
      </c>
      <c r="F38" s="48">
        <f t="shared" si="6"/>
        <v>0</v>
      </c>
      <c r="G38" s="48">
        <f t="shared" si="6"/>
        <v>0</v>
      </c>
      <c r="H38" s="48">
        <f t="shared" si="6"/>
        <v>0</v>
      </c>
      <c r="I38" s="48">
        <f t="shared" si="6"/>
        <v>0</v>
      </c>
      <c r="J38" s="48">
        <v>0</v>
      </c>
      <c r="K38" s="48">
        <f t="shared" si="6"/>
        <v>0</v>
      </c>
      <c r="L38" s="48">
        <f>I38+J38+K38</f>
        <v>0</v>
      </c>
      <c r="M38" s="48">
        <f t="shared" si="6"/>
        <v>0</v>
      </c>
      <c r="N38" s="48">
        <f t="shared" si="6"/>
        <v>0</v>
      </c>
      <c r="O38" s="48">
        <f t="shared" si="6"/>
        <v>0</v>
      </c>
      <c r="P38" s="48">
        <f t="shared" si="6"/>
        <v>0</v>
      </c>
      <c r="Q38" s="48">
        <f t="shared" si="6"/>
        <v>0</v>
      </c>
      <c r="R38" s="48">
        <f t="shared" si="6"/>
        <v>0</v>
      </c>
      <c r="S38" s="48">
        <v>0</v>
      </c>
      <c r="T38" s="48">
        <f t="shared" si="6"/>
        <v>0</v>
      </c>
      <c r="U38" s="48">
        <f>R38+S38+T38</f>
        <v>0</v>
      </c>
      <c r="V38" s="36"/>
    </row>
    <row r="39" spans="1:22" s="37" customFormat="1" ht="26.25" customHeight="1">
      <c r="A39" s="44" t="s">
        <v>91</v>
      </c>
      <c r="B39" s="42" t="s">
        <v>67</v>
      </c>
      <c r="C39" s="47">
        <v>0</v>
      </c>
      <c r="D39" s="47">
        <v>0</v>
      </c>
      <c r="E39" s="50"/>
      <c r="F39" s="50"/>
      <c r="G39" s="50"/>
      <c r="H39" s="48">
        <f>E39+F39+G39</f>
        <v>0</v>
      </c>
      <c r="I39" s="47"/>
      <c r="J39" s="47">
        <v>0</v>
      </c>
      <c r="K39" s="47"/>
      <c r="L39" s="48">
        <f>I39+J39+K39</f>
        <v>0</v>
      </c>
      <c r="M39" s="47"/>
      <c r="N39" s="47"/>
      <c r="O39" s="47"/>
      <c r="P39" s="47"/>
      <c r="Q39" s="48">
        <f>M39+N39+O39</f>
        <v>0</v>
      </c>
      <c r="R39" s="47"/>
      <c r="S39" s="47">
        <v>0</v>
      </c>
      <c r="T39" s="47"/>
      <c r="U39" s="48">
        <f>R39+S39+T39</f>
        <v>0</v>
      </c>
      <c r="V39" s="36"/>
    </row>
    <row r="40" spans="1:22" s="37" customFormat="1" ht="49.5" customHeight="1">
      <c r="A40" s="45" t="s">
        <v>92</v>
      </c>
      <c r="B40" s="43" t="s">
        <v>68</v>
      </c>
      <c r="C40" s="48">
        <f>C35+C37-C38</f>
        <v>-401</v>
      </c>
      <c r="D40" s="48">
        <f>D35+D37-D38</f>
        <v>-401</v>
      </c>
      <c r="E40" s="48"/>
      <c r="F40" s="48"/>
      <c r="G40" s="48"/>
      <c r="H40" s="48"/>
      <c r="I40" s="48"/>
      <c r="J40" s="48"/>
      <c r="K40" s="48"/>
      <c r="L40" s="48"/>
      <c r="M40" s="48"/>
      <c r="N40" s="48"/>
      <c r="O40" s="48"/>
      <c r="P40" s="48"/>
      <c r="Q40" s="48"/>
      <c r="R40" s="48"/>
      <c r="S40" s="48"/>
      <c r="T40" s="48"/>
      <c r="U40" s="48"/>
      <c r="V40" s="36"/>
    </row>
    <row r="41" spans="1:22" s="37" customFormat="1" ht="76.5" customHeight="1">
      <c r="A41" s="41" t="s">
        <v>93</v>
      </c>
      <c r="B41" s="43" t="s">
        <v>69</v>
      </c>
      <c r="C41" s="51"/>
      <c r="D41" s="47">
        <v>2498</v>
      </c>
      <c r="E41" s="47">
        <f>D42</f>
        <v>2498</v>
      </c>
      <c r="F41" s="47">
        <f>E42</f>
        <v>1892</v>
      </c>
      <c r="G41" s="47">
        <f>F42</f>
        <v>1546.6</v>
      </c>
      <c r="H41" s="47">
        <f>G42</f>
        <v>808.3000000000002</v>
      </c>
      <c r="I41" s="47">
        <v>803.3</v>
      </c>
      <c r="J41" s="47">
        <v>1343.2</v>
      </c>
      <c r="K41" s="47">
        <v>1186.1</v>
      </c>
      <c r="L41" s="47">
        <v>1193.5</v>
      </c>
      <c r="M41" s="47">
        <v>1193.5</v>
      </c>
      <c r="N41" s="47">
        <v>1405.8</v>
      </c>
      <c r="O41" s="47">
        <v>679.2</v>
      </c>
      <c r="P41" s="47">
        <f>O41+P40</f>
        <v>679.2</v>
      </c>
      <c r="Q41" s="47">
        <v>731.2</v>
      </c>
      <c r="R41" s="47">
        <v>561.8</v>
      </c>
      <c r="S41" s="47">
        <v>487.5</v>
      </c>
      <c r="T41" s="47">
        <v>1253.5</v>
      </c>
      <c r="U41" s="47">
        <v>2092</v>
      </c>
      <c r="V41" s="36"/>
    </row>
    <row r="42" spans="1:22" s="37" customFormat="1" ht="72.75" customHeight="1">
      <c r="A42" s="41" t="s">
        <v>95</v>
      </c>
      <c r="B42" s="43" t="s">
        <v>70</v>
      </c>
      <c r="C42" s="51">
        <v>0</v>
      </c>
      <c r="D42" s="47">
        <v>2498</v>
      </c>
      <c r="E42" s="47">
        <f>D41+E21-E25-E36</f>
        <v>1892</v>
      </c>
      <c r="F42" s="47">
        <f>F41+F21-F25-F36</f>
        <v>1546.6</v>
      </c>
      <c r="G42" s="47">
        <f>G41+G21-G25-G36</f>
        <v>808.3000000000002</v>
      </c>
      <c r="H42" s="47">
        <v>808.3</v>
      </c>
      <c r="I42" s="47">
        <f aca="true" t="shared" si="7" ref="I42:T42">I41+I21-I25-I36</f>
        <v>1343.2000000000003</v>
      </c>
      <c r="J42" s="47">
        <f t="shared" si="7"/>
        <v>1017.1999999999998</v>
      </c>
      <c r="K42" s="47">
        <f t="shared" si="7"/>
        <v>1193.4999999999995</v>
      </c>
      <c r="L42" s="47">
        <v>1193.5</v>
      </c>
      <c r="M42" s="47">
        <f t="shared" si="7"/>
        <v>1405.8</v>
      </c>
      <c r="N42" s="47">
        <f t="shared" si="7"/>
        <v>679.2000000000007</v>
      </c>
      <c r="O42" s="47">
        <f t="shared" si="7"/>
        <v>731.2</v>
      </c>
      <c r="P42" s="47">
        <f t="shared" si="7"/>
        <v>679.2</v>
      </c>
      <c r="Q42" s="47">
        <v>561.8</v>
      </c>
      <c r="R42" s="47">
        <f t="shared" si="7"/>
        <v>487.5</v>
      </c>
      <c r="S42" s="47">
        <f t="shared" si="7"/>
        <v>1253.5</v>
      </c>
      <c r="T42" s="47">
        <f t="shared" si="7"/>
        <v>2091.5</v>
      </c>
      <c r="U42" s="47">
        <v>2092</v>
      </c>
      <c r="V42" s="36"/>
    </row>
    <row r="43" spans="1:22" s="65" customFormat="1" ht="110.25" customHeight="1">
      <c r="A43" s="62" t="s">
        <v>94</v>
      </c>
      <c r="B43" s="63" t="s">
        <v>71</v>
      </c>
      <c r="C43" s="16">
        <f>C41-C42</f>
        <v>0</v>
      </c>
      <c r="D43" s="16">
        <f>D41-D42</f>
        <v>0</v>
      </c>
      <c r="E43" s="16">
        <f aca="true" t="shared" si="8" ref="E43:U43">E41-E42</f>
        <v>606</v>
      </c>
      <c r="F43" s="16">
        <f t="shared" si="8"/>
        <v>345.4000000000001</v>
      </c>
      <c r="G43" s="16">
        <f t="shared" si="8"/>
        <v>738.2999999999997</v>
      </c>
      <c r="H43" s="16">
        <f t="shared" si="8"/>
        <v>0</v>
      </c>
      <c r="I43" s="16">
        <f t="shared" si="8"/>
        <v>-539.9000000000003</v>
      </c>
      <c r="J43" s="16">
        <f t="shared" si="8"/>
        <v>326.0000000000002</v>
      </c>
      <c r="K43" s="16">
        <f t="shared" si="8"/>
        <v>-7.399999999999636</v>
      </c>
      <c r="L43" s="16">
        <f t="shared" si="8"/>
        <v>0</v>
      </c>
      <c r="M43" s="16">
        <f t="shared" si="8"/>
        <v>-212.29999999999995</v>
      </c>
      <c r="N43" s="16">
        <f t="shared" si="8"/>
        <v>726.5999999999992</v>
      </c>
      <c r="O43" s="16">
        <f t="shared" si="8"/>
        <v>-52</v>
      </c>
      <c r="P43" s="16">
        <f t="shared" si="8"/>
        <v>0</v>
      </c>
      <c r="Q43" s="16">
        <f t="shared" si="8"/>
        <v>169.4000000000001</v>
      </c>
      <c r="R43" s="16">
        <f t="shared" si="8"/>
        <v>74.29999999999995</v>
      </c>
      <c r="S43" s="16">
        <f t="shared" si="8"/>
        <v>-766</v>
      </c>
      <c r="T43" s="16">
        <f t="shared" si="8"/>
        <v>-838</v>
      </c>
      <c r="U43" s="16">
        <f t="shared" si="8"/>
        <v>0</v>
      </c>
      <c r="V43" s="64"/>
    </row>
    <row r="44" spans="1:22" s="37" customFormat="1" ht="61.5" customHeight="1">
      <c r="A44" s="46" t="s">
        <v>79</v>
      </c>
      <c r="B44" s="43" t="s">
        <v>72</v>
      </c>
      <c r="C44" s="52"/>
      <c r="D44" s="47">
        <f>H44+L44+Q44+U44</f>
        <v>0</v>
      </c>
      <c r="E44" s="52"/>
      <c r="F44" s="52"/>
      <c r="G44" s="52"/>
      <c r="H44" s="48"/>
      <c r="I44" s="52"/>
      <c r="J44" s="52"/>
      <c r="K44" s="52"/>
      <c r="L44" s="48">
        <f>I44+J44+K44</f>
        <v>0</v>
      </c>
      <c r="M44" s="52"/>
      <c r="N44" s="52"/>
      <c r="O44" s="52"/>
      <c r="P44" s="48"/>
      <c r="Q44" s="48">
        <f>M44+N44+O44</f>
        <v>0</v>
      </c>
      <c r="R44" s="52"/>
      <c r="S44" s="52"/>
      <c r="T44" s="52"/>
      <c r="U44" s="48">
        <f>R44+S44+T44</f>
        <v>0</v>
      </c>
      <c r="V44" s="36"/>
    </row>
    <row r="45" spans="1:22" ht="51" customHeight="1">
      <c r="A45" s="3"/>
      <c r="B45" s="3"/>
      <c r="C45" s="3"/>
      <c r="D45" s="72" t="s">
        <v>96</v>
      </c>
      <c r="E45" s="72"/>
      <c r="F45" s="72"/>
      <c r="G45" s="72"/>
      <c r="H45" s="73"/>
      <c r="I45" s="26"/>
      <c r="J45" s="34"/>
      <c r="K45" s="35"/>
      <c r="L45" s="78" t="s">
        <v>97</v>
      </c>
      <c r="M45" s="79"/>
      <c r="N45" s="79"/>
      <c r="O45" s="3"/>
      <c r="P45" s="3"/>
      <c r="Q45" s="61"/>
      <c r="R45" s="3"/>
      <c r="S45" s="3"/>
      <c r="T45" s="3"/>
      <c r="U45" s="61"/>
      <c r="V45" s="1"/>
    </row>
    <row r="46" spans="1:22" ht="18" customHeight="1">
      <c r="A46" s="3"/>
      <c r="B46" s="3"/>
      <c r="C46" s="3"/>
      <c r="D46" s="28"/>
      <c r="E46" s="28"/>
      <c r="F46" s="28"/>
      <c r="G46" s="28"/>
      <c r="H46" s="59"/>
      <c r="I46" s="28"/>
      <c r="J46" s="28"/>
      <c r="K46" s="28"/>
      <c r="L46" s="60"/>
      <c r="M46" s="10"/>
      <c r="N46" s="10"/>
      <c r="O46" s="3"/>
      <c r="P46" s="3"/>
      <c r="Q46" s="61"/>
      <c r="R46" s="3"/>
      <c r="S46" s="3"/>
      <c r="T46" s="3"/>
      <c r="U46" s="61"/>
      <c r="V46" s="1"/>
    </row>
    <row r="47" spans="1:22" ht="12.75" hidden="1">
      <c r="A47" s="1"/>
      <c r="B47" s="1"/>
      <c r="C47" s="1"/>
      <c r="D47" s="29" t="s">
        <v>44</v>
      </c>
      <c r="E47" s="26"/>
      <c r="F47" s="26"/>
      <c r="G47" s="26"/>
      <c r="H47" s="30"/>
      <c r="I47" s="30"/>
      <c r="J47" s="27" t="s">
        <v>49</v>
      </c>
      <c r="K47" s="31"/>
      <c r="L47" s="31"/>
      <c r="M47" s="1"/>
      <c r="N47" s="1"/>
      <c r="O47" s="1"/>
      <c r="P47" s="1"/>
      <c r="Q47" s="1"/>
      <c r="R47" s="1"/>
      <c r="S47" s="1"/>
      <c r="T47" s="1"/>
      <c r="U47" s="1"/>
      <c r="V47" s="1"/>
    </row>
    <row r="48" spans="1:22" ht="52.5" customHeight="1" hidden="1">
      <c r="A48" s="1"/>
      <c r="B48" s="1"/>
      <c r="C48" s="1"/>
      <c r="D48" s="80"/>
      <c r="E48" s="81"/>
      <c r="F48" s="81"/>
      <c r="G48" s="81"/>
      <c r="H48" s="81"/>
      <c r="I48" s="81"/>
      <c r="J48" s="81"/>
      <c r="K48" s="81"/>
      <c r="L48" s="81"/>
      <c r="M48" s="1"/>
      <c r="N48" s="1"/>
      <c r="O48" s="5"/>
      <c r="P48" s="1"/>
      <c r="Q48" s="1"/>
      <c r="R48" s="1"/>
      <c r="S48" s="1"/>
      <c r="T48" s="1"/>
      <c r="U48" s="1"/>
      <c r="V48" s="1"/>
    </row>
    <row r="49" spans="3:14" ht="24.75" customHeight="1">
      <c r="C49" s="4"/>
      <c r="D49" s="82" t="s">
        <v>99</v>
      </c>
      <c r="E49" s="82"/>
      <c r="F49" s="82"/>
      <c r="G49" s="82"/>
      <c r="H49" s="82"/>
      <c r="I49" s="33"/>
      <c r="J49" s="32"/>
      <c r="K49" s="32"/>
      <c r="L49" s="82" t="s">
        <v>98</v>
      </c>
      <c r="M49" s="83"/>
      <c r="N49" s="83"/>
    </row>
    <row r="50" ht="12.75" hidden="1">
      <c r="C50" s="4" t="e">
        <f>C24-#REF!</f>
        <v>#REF!</v>
      </c>
    </row>
    <row r="51" ht="12.75" hidden="1">
      <c r="C51" s="4" t="e">
        <f>C23+#REF!</f>
        <v>#REF!</v>
      </c>
    </row>
    <row r="52" ht="12.75" hidden="1">
      <c r="C52" s="4" t="e">
        <f>C51-#REF!</f>
        <v>#REF!</v>
      </c>
    </row>
    <row r="54" ht="12.75">
      <c r="A54" s="25"/>
    </row>
    <row r="55" ht="12.75">
      <c r="A55" s="25"/>
    </row>
  </sheetData>
  <sheetProtection/>
  <mergeCells count="20">
    <mergeCell ref="A15:A17"/>
    <mergeCell ref="B15:B17"/>
    <mergeCell ref="C15:C17"/>
    <mergeCell ref="D15:D17"/>
    <mergeCell ref="Q15:Q17"/>
    <mergeCell ref="R15:T16"/>
    <mergeCell ref="N3:O3"/>
    <mergeCell ref="N4:R4"/>
    <mergeCell ref="N5:R9"/>
    <mergeCell ref="L45:N45"/>
    <mergeCell ref="D48:L48"/>
    <mergeCell ref="D49:H49"/>
    <mergeCell ref="L49:N49"/>
    <mergeCell ref="U15:U17"/>
    <mergeCell ref="E15:G16"/>
    <mergeCell ref="H15:H17"/>
    <mergeCell ref="I15:K16"/>
    <mergeCell ref="L15:L17"/>
    <mergeCell ref="D45:H45"/>
    <mergeCell ref="M15:O16"/>
  </mergeCells>
  <printOptions/>
  <pageMargins left="0.1968503937007874" right="0.2362204724409449" top="0.1968503937007874" bottom="0.1968503937007874" header="0.15748031496062992" footer="0.15748031496062992"/>
  <pageSetup fitToHeight="0" fitToWidth="1" horizontalDpi="600" verticalDpi="600" orientation="landscape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dfbnp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otd</dc:creator>
  <cp:keywords/>
  <dc:description/>
  <cp:lastModifiedBy>Пользователь</cp:lastModifiedBy>
  <cp:lastPrinted>2018-12-07T05:01:48Z</cp:lastPrinted>
  <dcterms:created xsi:type="dcterms:W3CDTF">2011-02-18T08:58:48Z</dcterms:created>
  <dcterms:modified xsi:type="dcterms:W3CDTF">2019-06-19T07:44:45Z</dcterms:modified>
  <cp:category/>
  <cp:version/>
  <cp:contentType/>
  <cp:contentStatus/>
</cp:coreProperties>
</file>